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645" windowWidth="19215" windowHeight="5745" activeTab="0"/>
  </bookViews>
  <sheets>
    <sheet name="2023-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 Brňák</author>
  </authors>
  <commentList>
    <comment ref="U3" authorId="0">
      <text>
        <r>
          <rPr>
            <sz val="11"/>
            <color indexed="8"/>
            <rFont val="Helvetica Neue"/>
            <family val="0"/>
          </rPr>
          <t>Petr Brňák:
Pořadí nutno upravit vzorec dle skutečnosti na závěr</t>
        </r>
      </text>
    </comment>
  </commentList>
</comments>
</file>

<file path=xl/sharedStrings.xml><?xml version="1.0" encoding="utf-8"?>
<sst xmlns="http://schemas.openxmlformats.org/spreadsheetml/2006/main" count="454" uniqueCount="80">
  <si>
    <t>Celkový přehled výsledků</t>
  </si>
  <si>
    <t>Datum</t>
  </si>
  <si>
    <t>HCP</t>
  </si>
  <si>
    <t>Turnaj</t>
  </si>
  <si>
    <t>Parkland</t>
  </si>
  <si>
    <t>The Heather</t>
  </si>
  <si>
    <t>Myrtle Beach</t>
  </si>
  <si>
    <t>Shady Dunes</t>
  </si>
  <si>
    <t>Huzhou Hot Spring</t>
  </si>
  <si>
    <t>Kynžvart</t>
  </si>
  <si>
    <t>Casa de Campo links</t>
  </si>
  <si>
    <t>Old Palm</t>
  </si>
  <si>
    <t>Tuscany Reserve</t>
  </si>
  <si>
    <t>Nine Dragons</t>
  </si>
  <si>
    <t>Konopiště Radecký</t>
  </si>
  <si>
    <t>Venetian</t>
  </si>
  <si>
    <t>Spyglass Hill</t>
  </si>
  <si>
    <t>Pebble Beach</t>
  </si>
  <si>
    <t>Teeth of the Dog</t>
  </si>
  <si>
    <t>Best 9 scores</t>
  </si>
  <si>
    <t>Pořadí</t>
  </si>
  <si>
    <t>best 9</t>
  </si>
  <si>
    <t>best 10</t>
  </si>
  <si>
    <t>overall průměr (protože já jednou chyběl)</t>
  </si>
  <si>
    <t>Kasík Helmut</t>
  </si>
  <si>
    <t>Fejtek Martin</t>
  </si>
  <si>
    <t>Skála Patrik</t>
  </si>
  <si>
    <t>Filip Jiří st.</t>
  </si>
  <si>
    <t>Filip Jiří ml.</t>
  </si>
  <si>
    <t>Chaloupek Zdeněk</t>
  </si>
  <si>
    <t>Bareš Miroslav</t>
  </si>
  <si>
    <t>Šimůnek Jiří</t>
  </si>
  <si>
    <t>Jednotlivé turnaje</t>
  </si>
  <si>
    <t>jméno</t>
  </si>
  <si>
    <t>datum</t>
  </si>
  <si>
    <t>hřiště</t>
  </si>
  <si>
    <t>rány</t>
  </si>
  <si>
    <t>par hřiště</t>
  </si>
  <si>
    <t>netto</t>
  </si>
  <si>
    <t>body</t>
  </si>
  <si>
    <t>new HCP</t>
  </si>
  <si>
    <t>Casa de Campo</t>
  </si>
  <si>
    <t>23.11.2023</t>
  </si>
  <si>
    <t>14.01.2024</t>
  </si>
  <si>
    <t>Bay Harbor</t>
  </si>
  <si>
    <t>26.11.2023</t>
  </si>
  <si>
    <t>OpenGolfTour Indoor 2023 - 2024</t>
  </si>
  <si>
    <t>Skála Jan</t>
  </si>
  <si>
    <t>Kočová Jana</t>
  </si>
  <si>
    <t>Fiala Kamil</t>
  </si>
  <si>
    <t>Molnár Jan</t>
  </si>
  <si>
    <t>Mazač Bohumil</t>
  </si>
  <si>
    <t>Mitchell Dana</t>
  </si>
  <si>
    <t>Diviš Michal</t>
  </si>
  <si>
    <t>Babčák Peter</t>
  </si>
  <si>
    <t xml:space="preserve"> </t>
  </si>
  <si>
    <t>Svoboda Sebastian</t>
  </si>
  <si>
    <t>Svobodová Markéta</t>
  </si>
  <si>
    <t>Kounovský Lukáš</t>
  </si>
  <si>
    <t>Hampl Karel</t>
  </si>
  <si>
    <t>14.01,2024</t>
  </si>
  <si>
    <t>14.01,2025</t>
  </si>
  <si>
    <t>14.01,2026</t>
  </si>
  <si>
    <t>14.01,2027</t>
  </si>
  <si>
    <t>14.01,2028</t>
  </si>
  <si>
    <t>14.01,2029</t>
  </si>
  <si>
    <t>14.01,2030</t>
  </si>
  <si>
    <t>14.01,2031</t>
  </si>
  <si>
    <t>Severin Lubomír</t>
  </si>
  <si>
    <t>Vrátný Ondřej</t>
  </si>
  <si>
    <t>Štok Pavel</t>
  </si>
  <si>
    <t>Štoček Bohdan</t>
  </si>
  <si>
    <t>Hanák Rudolf</t>
  </si>
  <si>
    <t>Čepová Hana</t>
  </si>
  <si>
    <t>Chaloupková Katarina</t>
  </si>
  <si>
    <t>Hrubeš Jan</t>
  </si>
  <si>
    <t>David Martin</t>
  </si>
  <si>
    <t>Ksandrová Kateřina</t>
  </si>
  <si>
    <t>Průšová</t>
  </si>
  <si>
    <t>Novák Radek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</si>
</sst>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 &quot;* #,##0.0&quot;    &quot;;&quot;-&quot;* #,##0.0&quot;    &quot;;&quot; &quot;* &quot;-&quot;??&quot;    &quot;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7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11"/>
      <color indexed="8"/>
      <name val="Calibri"/>
      <family val="0"/>
    </font>
    <font>
      <u val="single"/>
      <sz val="11"/>
      <color indexed="11"/>
      <name val="Calibri"/>
      <family val="0"/>
    </font>
    <font>
      <b/>
      <sz val="18"/>
      <color indexed="12"/>
      <name val="Helvetica Neue"/>
      <family val="2"/>
    </font>
    <font>
      <b/>
      <sz val="15"/>
      <color indexed="12"/>
      <name val="Helvetica Neue"/>
      <family val="2"/>
    </font>
    <font>
      <b/>
      <sz val="13"/>
      <color indexed="12"/>
      <name val="Helvetica Neue"/>
      <family val="2"/>
    </font>
    <font>
      <b/>
      <sz val="11"/>
      <color indexed="12"/>
      <name val="Helvetica Neue"/>
      <family val="2"/>
    </font>
    <font>
      <sz val="11"/>
      <color indexed="21"/>
      <name val="Helvetica Neue"/>
      <family val="2"/>
    </font>
    <font>
      <sz val="11"/>
      <color indexed="36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sz val="11"/>
      <color indexed="52"/>
      <name val="Helvetica Neue"/>
      <family val="2"/>
    </font>
    <font>
      <b/>
      <sz val="11"/>
      <color indexed="13"/>
      <name val="Helvetica Neue"/>
      <family val="2"/>
    </font>
    <font>
      <sz val="11"/>
      <color indexed="18"/>
      <name val="Helvetica Neue"/>
      <family val="2"/>
    </font>
    <font>
      <i/>
      <sz val="11"/>
      <color indexed="55"/>
      <name val="Helvetica Neue"/>
      <family val="2"/>
    </font>
    <font>
      <b/>
      <sz val="11"/>
      <color indexed="8"/>
      <name val="Helvetica Neue"/>
      <family val="2"/>
    </font>
    <font>
      <sz val="11"/>
      <color indexed="13"/>
      <name val="Helvetica Neue"/>
      <family val="2"/>
    </font>
    <font>
      <sz val="8"/>
      <name val="Calibri"/>
      <family val="0"/>
    </font>
    <font>
      <b/>
      <sz val="14"/>
      <color indexed="8"/>
      <name val="Calibri"/>
      <family val="2"/>
    </font>
    <font>
      <b/>
      <sz val="14"/>
      <color indexed="18"/>
      <name val="Calibri"/>
      <family val="2"/>
    </font>
    <font>
      <u val="single"/>
      <sz val="11"/>
      <color indexed="36"/>
      <name val="Calibri"/>
      <family val="0"/>
    </font>
    <font>
      <b/>
      <sz val="11"/>
      <color indexed="49"/>
      <name val="Calibri"/>
      <family val="2"/>
    </font>
    <font>
      <b/>
      <sz val="12"/>
      <color indexed="18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8"/>
      </right>
      <top style="thin">
        <color indexed="12"/>
      </top>
      <bottom style="medium">
        <color indexed="8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8"/>
      </right>
      <top style="thin">
        <color indexed="12"/>
      </top>
      <bottom>
        <color indexed="63"/>
      </bottom>
    </border>
  </borders>
  <cellStyleXfs count="63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13" borderId="8" applyNumberFormat="0" applyAlignment="0" applyProtection="0"/>
    <xf numFmtId="0" fontId="13" fillId="4" borderId="8" applyNumberFormat="0" applyAlignment="0" applyProtection="0"/>
    <xf numFmtId="0" fontId="12" fillId="4" borderId="9" applyNumberFormat="0" applyAlignment="0" applyProtection="0"/>
    <xf numFmtId="0" fontId="17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0" fillId="19" borderId="15" xfId="0" applyNumberFormat="1" applyFont="1" applyFill="1" applyBorder="1" applyAlignment="1">
      <alignment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0" fillId="19" borderId="14" xfId="0" applyNumberFormat="1" applyFont="1" applyFill="1" applyBorder="1" applyAlignment="1">
      <alignment wrapText="1"/>
    </xf>
    <xf numFmtId="49" fontId="0" fillId="19" borderId="6" xfId="0" applyNumberFormat="1" applyFont="1" applyFill="1" applyBorder="1" applyAlignment="1">
      <alignment wrapText="1"/>
    </xf>
    <xf numFmtId="49" fontId="0" fillId="0" borderId="17" xfId="0" applyNumberFormat="1" applyFont="1" applyBorder="1" applyAlignment="1">
      <alignment/>
    </xf>
    <xf numFmtId="164" fontId="0" fillId="3" borderId="17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13" borderId="17" xfId="0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4" fontId="0" fillId="0" borderId="6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4" fontId="0" fillId="0" borderId="24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49" fontId="0" fillId="19" borderId="15" xfId="0" applyNumberFormat="1" applyFill="1" applyBorder="1" applyAlignment="1">
      <alignment wrapText="1"/>
    </xf>
    <xf numFmtId="49" fontId="0" fillId="0" borderId="6" xfId="0" applyNumberFormat="1" applyBorder="1" applyAlignment="1">
      <alignment/>
    </xf>
    <xf numFmtId="14" fontId="0" fillId="0" borderId="27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164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49" fontId="0" fillId="0" borderId="30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0" fontId="0" fillId="0" borderId="30" xfId="0" applyFont="1" applyBorder="1" applyAlignment="1">
      <alignment/>
    </xf>
    <xf numFmtId="164" fontId="0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21" fillId="0" borderId="6" xfId="0" applyFont="1" applyBorder="1" applyAlignment="1">
      <alignment/>
    </xf>
    <xf numFmtId="0" fontId="22" fillId="0" borderId="6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9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2" xfId="0" applyNumberFormat="1" applyBorder="1" applyAlignment="1">
      <alignment/>
    </xf>
    <xf numFmtId="1" fontId="0" fillId="0" borderId="19" xfId="0" applyNumberFormat="1" applyFont="1" applyBorder="1" applyAlignment="1">
      <alignment/>
    </xf>
    <xf numFmtId="0" fontId="0" fillId="20" borderId="33" xfId="0" applyFont="1" applyFill="1" applyBorder="1" applyAlignment="1">
      <alignment/>
    </xf>
    <xf numFmtId="0" fontId="0" fillId="20" borderId="34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0" borderId="17" xfId="0" applyNumberFormat="1" applyBorder="1" applyAlignment="1">
      <alignment/>
    </xf>
    <xf numFmtId="1" fontId="0" fillId="0" borderId="6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14" fontId="0" fillId="0" borderId="19" xfId="0" applyNumberFormat="1" applyFont="1" applyBorder="1" applyAlignment="1">
      <alignment horizontal="right"/>
    </xf>
    <xf numFmtId="49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5" xfId="0" applyNumberFormat="1" applyBorder="1" applyAlignment="1">
      <alignment/>
    </xf>
    <xf numFmtId="164" fontId="0" fillId="0" borderId="35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4" fillId="0" borderId="6" xfId="0" applyFont="1" applyBorder="1" applyAlignment="1">
      <alignment/>
    </xf>
    <xf numFmtId="0" fontId="25" fillId="0" borderId="6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rgb="FF006100"/>
      </font>
      <fill>
        <patternFill patternType="solid">
          <fgColor indexed="19"/>
          <bgColor indexed="20"/>
        </patternFill>
      </fill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9CC2E5"/>
      <rgbColor rgb="00F7CAAC"/>
      <rgbColor rgb="00FFCC99"/>
      <rgbColor rgb="00FFDF7F"/>
      <rgbColor rgb="00FF2600"/>
      <rgbColor rgb="00000000"/>
      <rgbColor rgb="00C6EFCE"/>
      <rgbColor rgb="00006100"/>
      <rgbColor rgb="00F4B083"/>
      <rgbColor rgb="00FFE598"/>
      <rgbColor rgb="00BFBFBF"/>
      <rgbColor rgb="00FFD96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0"/>
  <sheetViews>
    <sheetView showGridLines="0" tabSelected="1" zoomScalePageLayoutView="0" workbookViewId="0" topLeftCell="E1">
      <selection activeCell="V25" sqref="V25"/>
    </sheetView>
  </sheetViews>
  <sheetFormatPr defaultColWidth="8.8515625" defaultRowHeight="14.25" customHeight="1"/>
  <cols>
    <col min="1" max="1" width="5.00390625" style="1" customWidth="1"/>
    <col min="2" max="2" width="19.7109375" style="1" customWidth="1"/>
    <col min="3" max="3" width="13.421875" style="1" customWidth="1"/>
    <col min="4" max="4" width="18.140625" style="1" customWidth="1"/>
    <col min="5" max="5" width="11.421875" style="1" customWidth="1"/>
    <col min="6" max="7" width="10.8515625" style="1" customWidth="1"/>
    <col min="8" max="8" width="10.140625" style="1" customWidth="1"/>
    <col min="9" max="9" width="10.28125" style="1" customWidth="1"/>
    <col min="10" max="10" width="9.8515625" style="1" customWidth="1"/>
    <col min="11" max="11" width="10.140625" style="1" customWidth="1"/>
    <col min="12" max="12" width="12.421875" style="1" customWidth="1"/>
    <col min="13" max="13" width="10.8515625" style="1" customWidth="1"/>
    <col min="14" max="14" width="11.140625" style="1" customWidth="1"/>
    <col min="15" max="16" width="10.7109375" style="1" customWidth="1"/>
    <col min="17" max="17" width="11.28125" style="1" customWidth="1"/>
    <col min="18" max="18" width="10.57421875" style="1" customWidth="1"/>
    <col min="19" max="19" width="11.421875" style="1" customWidth="1"/>
    <col min="20" max="20" width="9.421875" style="1" customWidth="1"/>
    <col min="21" max="21" width="9.140625" style="1" customWidth="1"/>
    <col min="22" max="22" width="8.8515625" style="1" customWidth="1"/>
    <col min="23" max="25" width="8.8515625" style="1" hidden="1" customWidth="1"/>
    <col min="26" max="16384" width="8.8515625" style="1" customWidth="1"/>
  </cols>
  <sheetData>
    <row r="1" spans="1:26" ht="13.5" customHeight="1">
      <c r="A1" s="2" t="s">
        <v>0</v>
      </c>
      <c r="B1" s="3"/>
      <c r="C1" s="3"/>
      <c r="D1" s="2" t="s">
        <v>46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/>
      <c r="B2" s="7" t="s">
        <v>1</v>
      </c>
      <c r="C2" s="7" t="s">
        <v>2</v>
      </c>
      <c r="D2" s="8">
        <v>45249</v>
      </c>
      <c r="E2" s="70" t="s">
        <v>45</v>
      </c>
      <c r="F2" s="8">
        <v>45263</v>
      </c>
      <c r="G2" s="8">
        <v>45270</v>
      </c>
      <c r="H2" s="8">
        <v>45277</v>
      </c>
      <c r="I2" s="8">
        <v>45298</v>
      </c>
      <c r="J2" s="71" t="s">
        <v>43</v>
      </c>
      <c r="K2" s="8">
        <v>45312</v>
      </c>
      <c r="L2" s="8">
        <v>45319</v>
      </c>
      <c r="M2" s="8">
        <v>45326</v>
      </c>
      <c r="N2" s="8">
        <v>45333</v>
      </c>
      <c r="O2" s="8">
        <v>45340</v>
      </c>
      <c r="P2" s="8">
        <v>45347</v>
      </c>
      <c r="Q2" s="8">
        <v>45354</v>
      </c>
      <c r="R2" s="8">
        <v>45361</v>
      </c>
      <c r="S2" s="8">
        <v>45368</v>
      </c>
      <c r="T2" s="9"/>
      <c r="U2" s="10"/>
      <c r="V2" s="4"/>
      <c r="W2" s="4"/>
      <c r="X2" s="4"/>
      <c r="Y2" s="4"/>
      <c r="Z2" s="4"/>
    </row>
    <row r="3" spans="1:26" ht="42.75" customHeight="1">
      <c r="A3" s="6"/>
      <c r="B3" s="11" t="s">
        <v>3</v>
      </c>
      <c r="C3" s="12"/>
      <c r="D3" s="51" t="s">
        <v>6</v>
      </c>
      <c r="E3" s="13" t="s">
        <v>4</v>
      </c>
      <c r="F3" s="13" t="s">
        <v>5</v>
      </c>
      <c r="G3" s="51" t="s">
        <v>8</v>
      </c>
      <c r="H3" s="51" t="s">
        <v>7</v>
      </c>
      <c r="I3" s="51" t="s">
        <v>41</v>
      </c>
      <c r="J3" s="51" t="s">
        <v>18</v>
      </c>
      <c r="K3" s="51" t="s">
        <v>13</v>
      </c>
      <c r="L3" s="51" t="s">
        <v>12</v>
      </c>
      <c r="M3" s="51" t="s">
        <v>16</v>
      </c>
      <c r="N3" s="51" t="s">
        <v>17</v>
      </c>
      <c r="O3" s="51" t="s">
        <v>44</v>
      </c>
      <c r="P3" s="51" t="s">
        <v>14</v>
      </c>
      <c r="Q3" s="51" t="s">
        <v>15</v>
      </c>
      <c r="R3" s="51" t="s">
        <v>9</v>
      </c>
      <c r="S3" s="51" t="s">
        <v>11</v>
      </c>
      <c r="T3" s="14" t="s">
        <v>19</v>
      </c>
      <c r="U3" s="15" t="s">
        <v>20</v>
      </c>
      <c r="V3" s="15"/>
      <c r="W3" s="16" t="s">
        <v>21</v>
      </c>
      <c r="X3" s="16" t="s">
        <v>22</v>
      </c>
      <c r="Y3" s="16" t="s">
        <v>23</v>
      </c>
      <c r="Z3" s="4"/>
    </row>
    <row r="4" spans="1:26" ht="13.5" customHeight="1">
      <c r="A4" s="6"/>
      <c r="B4" s="17" t="s">
        <v>24</v>
      </c>
      <c r="C4" s="18">
        <v>10.2</v>
      </c>
      <c r="D4" s="19">
        <f aca="true" t="shared" si="0" ref="D4:D11">VLOOKUP(B4,$B$78:$J$85,8,FALSE)</f>
        <v>-4</v>
      </c>
      <c r="E4" s="19">
        <f>VLOOKUP(B4,$B$86:$J$94,8,FALSE)</f>
        <v>-6</v>
      </c>
      <c r="F4" s="19">
        <f>VLOOKUP(B4,$B$95:$J$106,8,FALSE)</f>
        <v>-4</v>
      </c>
      <c r="G4" s="19">
        <f>VLOOKUP(B4,$B$107:$J$118,8,FALSE)</f>
        <v>-8</v>
      </c>
      <c r="H4" s="19">
        <f>VLOOKUP(B4,$B$119:$J$128,8,FALSE)</f>
        <v>-8</v>
      </c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1"/>
      <c r="U4" s="4"/>
      <c r="V4" s="65"/>
      <c r="W4" s="4"/>
      <c r="X4" s="4"/>
      <c r="Y4" s="4"/>
      <c r="Z4" s="4"/>
    </row>
    <row r="5" spans="1:26" ht="13.5" customHeight="1">
      <c r="A5" s="6"/>
      <c r="B5" s="67" t="s">
        <v>31</v>
      </c>
      <c r="C5" s="18">
        <v>4.5</v>
      </c>
      <c r="D5" s="19">
        <f t="shared" si="0"/>
        <v>-1</v>
      </c>
      <c r="E5" s="19">
        <f aca="true" t="shared" si="1" ref="E5:E14">VLOOKUP(B5,$B$86:$J$94,8,FALSE)</f>
        <v>9</v>
      </c>
      <c r="F5" s="19">
        <f aca="true" t="shared" si="2" ref="F5:F19">VLOOKUP(B5,$B$95:$J$106,8,FALSE)</f>
        <v>-1</v>
      </c>
      <c r="G5" s="19">
        <f aca="true" t="shared" si="3" ref="G5:G21">VLOOKUP(B5,$B$107:$J$118,8,FALSE)</f>
        <v>4</v>
      </c>
      <c r="H5" s="19">
        <f aca="true" t="shared" si="4" ref="H5:H23">VLOOKUP(B5,$B$119:$J$128,8,FALSE)</f>
        <v>-10</v>
      </c>
      <c r="I5" s="19">
        <f>VLOOKUP(B5,$B$129:$J$143,8,FALSE)</f>
        <v>0</v>
      </c>
      <c r="J5" s="19">
        <f>VLOOKUP(B5,$B$144:$J$151,8,FALSE)</f>
        <v>1</v>
      </c>
      <c r="K5" s="19">
        <f>VLOOKUP(B5,$B$152:$J$164,8,FALSE)</f>
        <v>8</v>
      </c>
      <c r="L5" s="19">
        <f aca="true" t="shared" si="5" ref="L5:L11">VLOOKUP(B5,$B$165:$J$176,8,FALSE)</f>
        <v>1</v>
      </c>
      <c r="M5" s="19">
        <f>VLOOKUP(B5,$B$177:$J$186,8,FALSE)</f>
        <v>-1</v>
      </c>
      <c r="N5" s="19">
        <f>VLOOKUP(B5,$B$187:$J$199,8,FALSE)</f>
        <v>-16</v>
      </c>
      <c r="O5" s="19">
        <f aca="true" t="shared" si="6" ref="O5:O11">VLOOKUP(B5,$B$200:$J$210,8,FALSE)</f>
        <v>1</v>
      </c>
      <c r="P5" s="19">
        <f aca="true" t="shared" si="7" ref="P5:P11">VLOOKUP(B5,$B$211:$J$220,8,FALSE)</f>
        <v>11</v>
      </c>
      <c r="Q5" s="19">
        <f aca="true" t="shared" si="8" ref="Q5:Q11">VLOOKUP(B5,$B$221:$J$229,8,FALSE)</f>
        <v>2</v>
      </c>
      <c r="R5" s="19">
        <f>VLOOKUP(B5,$B$230:$J$234,8,FALSE)</f>
        <v>-6</v>
      </c>
      <c r="S5" s="19">
        <f>VLOOKUP(B5,$B$234:$J$238,8,FALSE)</f>
        <v>-5</v>
      </c>
      <c r="T5" s="21">
        <f aca="true" t="shared" si="9" ref="T5:T11">SUM(LARGE(D5:S5,1))+SUM(LARGE(D5:S5,2))+SUM(LARGE(D5:S5,3))+SUM(LARGE(D5:S5,4))+SUM(LARGE(D5:S5,5))+SUM(LARGE(D5:S5,6))+SUM(LARGE(D5:S5,7))+SUM(LARGE(D5:S5,8))+SUM(LARGE(D5:S5,9))</f>
        <v>37</v>
      </c>
      <c r="U5" s="88">
        <f>RANK(T5,($T$5,$T$6:$T$11,$T$15))</f>
        <v>1</v>
      </c>
      <c r="V5" s="65"/>
      <c r="W5" s="4"/>
      <c r="X5" s="4"/>
      <c r="Y5" s="4"/>
      <c r="Z5" s="4"/>
    </row>
    <row r="6" spans="1:26" ht="13.5" customHeight="1">
      <c r="A6" s="6"/>
      <c r="B6" s="67" t="s">
        <v>26</v>
      </c>
      <c r="C6" s="18">
        <v>13.7</v>
      </c>
      <c r="D6" s="19">
        <f t="shared" si="0"/>
        <v>-4</v>
      </c>
      <c r="E6" s="19">
        <f t="shared" si="1"/>
        <v>2</v>
      </c>
      <c r="F6" s="76" t="s">
        <v>55</v>
      </c>
      <c r="G6" s="19">
        <f t="shared" si="3"/>
        <v>-4</v>
      </c>
      <c r="H6" s="19">
        <f t="shared" si="4"/>
        <v>-6</v>
      </c>
      <c r="I6" s="76" t="s">
        <v>55</v>
      </c>
      <c r="J6" s="19">
        <f>VLOOKUP(B6,$B$144:$J$151,8,FALSE)</f>
        <v>2</v>
      </c>
      <c r="K6" s="19">
        <f aca="true" t="shared" si="10" ref="K6:K30">VLOOKUP(B6,$B$152:$J$164,8,FALSE)</f>
        <v>-9</v>
      </c>
      <c r="L6" s="19">
        <f t="shared" si="5"/>
        <v>3</v>
      </c>
      <c r="M6" s="19">
        <f>VLOOKUP(B6,$B$177:$J$186,8,FALSE)</f>
        <v>-8</v>
      </c>
      <c r="N6" s="19">
        <f>VLOOKUP(B6,$B$187:$J$199,8,FALSE)</f>
        <v>-4</v>
      </c>
      <c r="O6" s="19">
        <f t="shared" si="6"/>
        <v>-2</v>
      </c>
      <c r="P6" s="19">
        <f t="shared" si="7"/>
        <v>-5</v>
      </c>
      <c r="Q6" s="19">
        <f t="shared" si="8"/>
        <v>-3</v>
      </c>
      <c r="R6" s="19">
        <f>VLOOKUP(B6,$B$230:$J$234,8,FALSE)</f>
        <v>-4</v>
      </c>
      <c r="S6" s="19">
        <f>VLOOKUP(B6,$B$234:$J$238,8,FALSE)</f>
        <v>-2</v>
      </c>
      <c r="T6" s="21">
        <f t="shared" si="9"/>
        <v>-12</v>
      </c>
      <c r="U6" s="88">
        <f>RANK(T6,($T$5,$T$6:$T$11,$T$15))</f>
        <v>3</v>
      </c>
      <c r="V6" s="65"/>
      <c r="W6" s="4"/>
      <c r="X6" s="4"/>
      <c r="Y6" s="4"/>
      <c r="Z6" s="4"/>
    </row>
    <row r="7" spans="1:26" ht="13.5" customHeight="1">
      <c r="A7" s="6"/>
      <c r="B7" s="67" t="s">
        <v>27</v>
      </c>
      <c r="C7" s="18">
        <v>14.7</v>
      </c>
      <c r="D7" s="19">
        <f t="shared" si="0"/>
        <v>-7</v>
      </c>
      <c r="E7" s="19">
        <f t="shared" si="1"/>
        <v>1</v>
      </c>
      <c r="F7" s="19">
        <f t="shared" si="2"/>
        <v>-8</v>
      </c>
      <c r="G7" s="19">
        <f t="shared" si="3"/>
        <v>-9</v>
      </c>
      <c r="H7" s="19">
        <f t="shared" si="4"/>
        <v>2</v>
      </c>
      <c r="I7" s="19">
        <f>VLOOKUP(B7,$B$129:$J$143,8,FALSE)</f>
        <v>-6</v>
      </c>
      <c r="J7" s="19">
        <f>VLOOKUP(B7,$B$144:$J$151,8,FALSE)</f>
        <v>-10</v>
      </c>
      <c r="K7" s="19">
        <f t="shared" si="10"/>
        <v>-10</v>
      </c>
      <c r="L7" s="19">
        <f t="shared" si="5"/>
        <v>-9</v>
      </c>
      <c r="M7" s="19"/>
      <c r="N7" s="19">
        <f>VLOOKUP(B7,$B$187:$J$199,8,FALSE)</f>
        <v>-14</v>
      </c>
      <c r="O7" s="19">
        <f t="shared" si="6"/>
        <v>-1</v>
      </c>
      <c r="P7" s="19">
        <f t="shared" si="7"/>
        <v>-4</v>
      </c>
      <c r="Q7" s="19">
        <f t="shared" si="8"/>
        <v>-10</v>
      </c>
      <c r="R7" s="19"/>
      <c r="S7" s="19"/>
      <c r="T7" s="21">
        <f t="shared" si="9"/>
        <v>-41</v>
      </c>
      <c r="U7" s="87">
        <f>RANK(T7,($T$5,$T$6:$T$11,$T$15))</f>
        <v>4</v>
      </c>
      <c r="V7" s="4"/>
      <c r="W7" s="4">
        <f>SUM(LARGE(D7:S7,1))+SUM(LARGE(D7:S7,2))+SUM(LARGE(D7:S7,3))+SUM(LARGE(D7:S7,4))+SUM(LARGE(D7:S7,5))+SUM(LARGE(D7:S7,6))+SUM(LARGE(D7:S7,7))+SUM(LARGE(D7:S7,8))+SUM(LARGE(D7:S7,9))</f>
        <v>-41</v>
      </c>
      <c r="X7" s="4">
        <f>SUM(LARGE(D7:S7,1))+SUM(LARGE(D7:S7,2))+SUM(LARGE(D7:S7,3))+SUM(LARGE(D7:S7,4))+SUM(LARGE(D7:S7,5))+SUM(LARGE(D7:S7,6))+SUM(LARGE(D7:S7,7))+SUM(LARGE(D7:S7,8))+SUM(LARGE(D7:S7,9))+SUM(LARGE(D7:S7,10))</f>
        <v>-51</v>
      </c>
      <c r="Y7" s="4">
        <f>AVERAGE(D7:S7)</f>
        <v>-6.538461538461538</v>
      </c>
      <c r="Z7" s="4"/>
    </row>
    <row r="8" spans="1:26" ht="13.5" customHeight="1">
      <c r="A8" s="6"/>
      <c r="B8" s="67" t="s">
        <v>28</v>
      </c>
      <c r="C8" s="18">
        <v>7.3</v>
      </c>
      <c r="D8" s="19">
        <f t="shared" si="0"/>
        <v>1</v>
      </c>
      <c r="E8" s="19">
        <f t="shared" si="1"/>
        <v>-1</v>
      </c>
      <c r="F8" s="19">
        <f t="shared" si="2"/>
        <v>1</v>
      </c>
      <c r="G8" s="19">
        <f t="shared" si="3"/>
        <v>-5</v>
      </c>
      <c r="H8" s="19">
        <f t="shared" si="4"/>
        <v>5</v>
      </c>
      <c r="I8" s="19">
        <f>VLOOKUP(B8,$B$129:$J$143,8,FALSE)</f>
        <v>-5</v>
      </c>
      <c r="J8" s="19">
        <f>VLOOKUP(B8,$B$144:$J$151,8,FALSE)</f>
        <v>0</v>
      </c>
      <c r="K8" s="19"/>
      <c r="L8" s="19">
        <f t="shared" si="5"/>
        <v>-2</v>
      </c>
      <c r="M8" s="19"/>
      <c r="N8" s="19"/>
      <c r="O8" s="19">
        <f t="shared" si="6"/>
        <v>-5</v>
      </c>
      <c r="P8" s="19">
        <f t="shared" si="7"/>
        <v>2</v>
      </c>
      <c r="Q8" s="19">
        <f t="shared" si="8"/>
        <v>1</v>
      </c>
      <c r="R8" s="19">
        <f>VLOOKUP(B8,$B$230:$J$234,8,FALSE)</f>
        <v>-8</v>
      </c>
      <c r="S8" s="19">
        <f>VLOOKUP(B8,$B$234:$J$238,8,FALSE)</f>
        <v>1</v>
      </c>
      <c r="T8" s="21">
        <f t="shared" si="9"/>
        <v>8</v>
      </c>
      <c r="U8" s="88">
        <f>RANK(T8,($T$5,$T$6:$T$11,$T$15))</f>
        <v>2</v>
      </c>
      <c r="V8" s="4"/>
      <c r="W8" s="4">
        <f>SUM(LARGE(D8:S8,1))+SUM(LARGE(D8:S8,2))+SUM(LARGE(D8:S8,3))+SUM(LARGE(D8:S8,4))+SUM(LARGE(D8:S8,5))+SUM(LARGE(D8:S8,6))+SUM(LARGE(D8:S8,7))+SUM(LARGE(D8:S8,8))+SUM(LARGE(D8:S8,9))</f>
        <v>8</v>
      </c>
      <c r="X8" s="4">
        <f>SUM(LARGE(D8:S8,1))+SUM(LARGE(D8:S8,2))+SUM(LARGE(D8:S8,3))+SUM(LARGE(D8:S8,4))+SUM(LARGE(D8:S8,5))+SUM(LARGE(D8:S8,6))+SUM(LARGE(D8:S8,7))+SUM(LARGE(D8:S8,8))+SUM(LARGE(D8:S8,9))+SUM(LARGE(D8:S8,10))</f>
        <v>3</v>
      </c>
      <c r="Y8" s="4">
        <f>AVERAGE(D8:S8)</f>
        <v>-1.1538461538461537</v>
      </c>
      <c r="Z8" s="4"/>
    </row>
    <row r="9" spans="1:26" ht="13.5" customHeight="1">
      <c r="A9" s="6"/>
      <c r="B9" s="67" t="s">
        <v>25</v>
      </c>
      <c r="C9" s="18">
        <v>13.9</v>
      </c>
      <c r="D9" s="19">
        <f t="shared" si="0"/>
        <v>-8</v>
      </c>
      <c r="E9" s="19">
        <f t="shared" si="1"/>
        <v>-7</v>
      </c>
      <c r="F9" s="19">
        <f t="shared" si="2"/>
        <v>3</v>
      </c>
      <c r="G9" s="19">
        <f t="shared" si="3"/>
        <v>-4</v>
      </c>
      <c r="H9" s="19">
        <f t="shared" si="4"/>
        <v>-3</v>
      </c>
      <c r="I9" s="19">
        <f>VLOOKUP(B9,$B$129:$J$143,8,FALSE)</f>
        <v>-10</v>
      </c>
      <c r="J9" s="19"/>
      <c r="K9" s="19"/>
      <c r="L9" s="19">
        <f t="shared" si="5"/>
        <v>-6</v>
      </c>
      <c r="M9" s="19">
        <f>VLOOKUP(B9,$B$177:$J$186,8,FALSE)</f>
        <v>-8</v>
      </c>
      <c r="N9" s="19">
        <f>VLOOKUP(B9,$B$187:$J$199,8,FALSE)</f>
        <v>-12</v>
      </c>
      <c r="O9" s="19">
        <f t="shared" si="6"/>
        <v>-8</v>
      </c>
      <c r="P9" s="19">
        <f t="shared" si="7"/>
        <v>-7</v>
      </c>
      <c r="Q9" s="19">
        <f t="shared" si="8"/>
        <v>-1</v>
      </c>
      <c r="R9" s="19"/>
      <c r="S9" s="19"/>
      <c r="T9" s="21">
        <f t="shared" si="9"/>
        <v>-41</v>
      </c>
      <c r="U9" s="87">
        <f>RANK(T9,($T$5,$T$6:$T$11,$T$15))</f>
        <v>4</v>
      </c>
      <c r="V9" s="4"/>
      <c r="W9" s="4">
        <f>SUM(LARGE(D9:S9,1))+SUM(LARGE(D9:S9,2))+SUM(LARGE(D9:S9,3))+SUM(LARGE(D9:S9,4))+SUM(LARGE(D9:S9,5))+SUM(LARGE(D9:S9,6))+SUM(LARGE(D9:S9,7))+SUM(LARGE(D9:S9,8))+SUM(LARGE(D9:S9,9))</f>
        <v>-41</v>
      </c>
      <c r="X9" s="4">
        <f>SUM(LARGE(D9:S9,1))+SUM(LARGE(D9:S9,2))+SUM(LARGE(D9:S9,3))+SUM(LARGE(D9:S9,4))+SUM(LARGE(D9:S9,5))+SUM(LARGE(D9:S9,6))+SUM(LARGE(D9:S9,7))+SUM(LARGE(D9:S9,8))+SUM(LARGE(D9:S9,9))+SUM(LARGE(D9:S9,10))</f>
        <v>-49</v>
      </c>
      <c r="Y9" s="4">
        <f>AVERAGE(D9:S9)</f>
        <v>-5.916666666666667</v>
      </c>
      <c r="Z9" s="4"/>
    </row>
    <row r="10" spans="1:26" ht="13.5" customHeight="1">
      <c r="A10" s="6"/>
      <c r="B10" s="67" t="s">
        <v>29</v>
      </c>
      <c r="C10" s="18">
        <v>15.3</v>
      </c>
      <c r="D10" s="19">
        <f t="shared" si="0"/>
        <v>-20</v>
      </c>
      <c r="E10" s="19"/>
      <c r="F10" s="76" t="s">
        <v>55</v>
      </c>
      <c r="G10" s="19"/>
      <c r="H10" s="76" t="s">
        <v>55</v>
      </c>
      <c r="I10" s="19">
        <f>VLOOKUP(B10,$B$129:$J$143,8,FALSE)</f>
        <v>-12</v>
      </c>
      <c r="J10" s="19"/>
      <c r="K10" s="19">
        <f t="shared" si="10"/>
        <v>-7</v>
      </c>
      <c r="L10" s="19">
        <f t="shared" si="5"/>
        <v>-2</v>
      </c>
      <c r="M10" s="19">
        <f>VLOOKUP(B10,$B$177:$J$186,8,FALSE)</f>
        <v>-10</v>
      </c>
      <c r="N10" s="19">
        <f>VLOOKUP(B10,$B$187:$J$199,8,FALSE)</f>
        <v>-12</v>
      </c>
      <c r="O10" s="19">
        <f t="shared" si="6"/>
        <v>-12</v>
      </c>
      <c r="P10" s="19">
        <f t="shared" si="7"/>
        <v>-5</v>
      </c>
      <c r="Q10" s="19">
        <f t="shared" si="8"/>
        <v>-4</v>
      </c>
      <c r="R10" s="19"/>
      <c r="S10" s="19"/>
      <c r="T10" s="21">
        <f t="shared" si="9"/>
        <v>-84</v>
      </c>
      <c r="U10" s="87">
        <f>RANK(T10,($T$5,$T$6:$T$11,$T$15))</f>
        <v>7</v>
      </c>
      <c r="V10" s="4"/>
      <c r="W10" s="4"/>
      <c r="X10" s="4"/>
      <c r="Y10" s="4"/>
      <c r="Z10" s="4"/>
    </row>
    <row r="11" spans="1:26" ht="13.5" customHeight="1">
      <c r="A11" s="6"/>
      <c r="B11" s="67" t="s">
        <v>30</v>
      </c>
      <c r="C11" s="18">
        <v>14.1</v>
      </c>
      <c r="D11" s="19">
        <f t="shared" si="0"/>
        <v>-22</v>
      </c>
      <c r="E11" s="19"/>
      <c r="F11" s="76" t="s">
        <v>55</v>
      </c>
      <c r="G11" s="19"/>
      <c r="H11" s="76" t="s">
        <v>55</v>
      </c>
      <c r="I11" s="19">
        <f>VLOOKUP(B11,$B$129:$J$143,8,FALSE)</f>
        <v>-11</v>
      </c>
      <c r="J11" s="19"/>
      <c r="K11" s="19">
        <f t="shared" si="10"/>
        <v>-10</v>
      </c>
      <c r="L11" s="19">
        <f t="shared" si="5"/>
        <v>-9</v>
      </c>
      <c r="M11" s="19">
        <f>VLOOKUP(B11,$B$177:$J$186,8,FALSE)</f>
        <v>-19</v>
      </c>
      <c r="N11" s="19">
        <f>VLOOKUP(B11,$B$187:$J$199,8,FALSE)</f>
        <v>-15</v>
      </c>
      <c r="O11" s="19">
        <f t="shared" si="6"/>
        <v>-11</v>
      </c>
      <c r="P11" s="19">
        <f t="shared" si="7"/>
        <v>-7</v>
      </c>
      <c r="Q11" s="19">
        <f t="shared" si="8"/>
        <v>-2</v>
      </c>
      <c r="R11" s="19"/>
      <c r="S11" s="19"/>
      <c r="T11" s="21">
        <f t="shared" si="9"/>
        <v>-106</v>
      </c>
      <c r="U11" s="87">
        <f>RANK(T11,($T$5,$T$6:$T$11,$T$15))</f>
        <v>8</v>
      </c>
      <c r="V11" s="4"/>
      <c r="W11" s="4"/>
      <c r="X11" s="4"/>
      <c r="Y11" s="4"/>
      <c r="Z11" s="4"/>
    </row>
    <row r="12" spans="1:26" ht="13.5" customHeight="1">
      <c r="A12" s="6"/>
      <c r="B12" s="67" t="s">
        <v>47</v>
      </c>
      <c r="C12" s="18">
        <v>18.4</v>
      </c>
      <c r="D12" s="19"/>
      <c r="E12" s="19">
        <f t="shared" si="1"/>
        <v>1</v>
      </c>
      <c r="F12" s="76" t="s">
        <v>55</v>
      </c>
      <c r="G12" s="19"/>
      <c r="H12" s="76" t="s">
        <v>55</v>
      </c>
      <c r="I12" s="76" t="s">
        <v>55</v>
      </c>
      <c r="J12" s="19"/>
      <c r="K12" s="19"/>
      <c r="L12" s="19"/>
      <c r="M12" s="19"/>
      <c r="N12" s="19"/>
      <c r="O12" s="19"/>
      <c r="P12" s="19"/>
      <c r="Q12" s="76" t="s">
        <v>55</v>
      </c>
      <c r="R12" s="19"/>
      <c r="S12" s="19"/>
      <c r="T12" s="21"/>
      <c r="U12" s="86"/>
      <c r="V12" s="4"/>
      <c r="W12" s="4"/>
      <c r="X12" s="4"/>
      <c r="Y12" s="4"/>
      <c r="Z12" s="4"/>
    </row>
    <row r="13" spans="1:26" ht="13.5" customHeight="1">
      <c r="A13" s="6"/>
      <c r="B13" s="67" t="s">
        <v>48</v>
      </c>
      <c r="C13" s="18">
        <v>17.9</v>
      </c>
      <c r="D13" s="20"/>
      <c r="E13" s="19">
        <f t="shared" si="1"/>
        <v>-4</v>
      </c>
      <c r="F13" s="19">
        <f t="shared" si="2"/>
        <v>-14</v>
      </c>
      <c r="G13" s="19">
        <f t="shared" si="3"/>
        <v>-8</v>
      </c>
      <c r="H13" s="76" t="s">
        <v>55</v>
      </c>
      <c r="I13" s="76" t="s">
        <v>55</v>
      </c>
      <c r="J13" s="19"/>
      <c r="K13" s="19"/>
      <c r="L13" s="19"/>
      <c r="M13" s="19"/>
      <c r="N13" s="19"/>
      <c r="O13" s="19"/>
      <c r="P13" s="19"/>
      <c r="Q13" s="76" t="s">
        <v>55</v>
      </c>
      <c r="R13" s="19"/>
      <c r="S13" s="19"/>
      <c r="T13" s="21"/>
      <c r="U13" s="86"/>
      <c r="V13" s="4"/>
      <c r="W13" s="4"/>
      <c r="X13" s="4"/>
      <c r="Y13" s="4"/>
      <c r="Z13" s="4"/>
    </row>
    <row r="14" spans="1:26" ht="13.5" customHeight="1">
      <c r="A14" s="22"/>
      <c r="B14" s="67" t="s">
        <v>49</v>
      </c>
      <c r="C14" s="18">
        <v>11.1</v>
      </c>
      <c r="D14" s="19"/>
      <c r="E14" s="19">
        <f t="shared" si="1"/>
        <v>-10</v>
      </c>
      <c r="F14" s="19">
        <f t="shared" si="2"/>
        <v>2</v>
      </c>
      <c r="G14" s="19">
        <f t="shared" si="3"/>
        <v>-3</v>
      </c>
      <c r="H14" s="76" t="s">
        <v>55</v>
      </c>
      <c r="I14" s="76" t="s">
        <v>55</v>
      </c>
      <c r="J14" s="19"/>
      <c r="K14" s="19">
        <f t="shared" si="10"/>
        <v>-11</v>
      </c>
      <c r="L14" s="19"/>
      <c r="M14" s="19"/>
      <c r="N14" s="19"/>
      <c r="O14" s="19"/>
      <c r="P14" s="19"/>
      <c r="Q14" s="76" t="s">
        <v>55</v>
      </c>
      <c r="R14" s="19"/>
      <c r="S14" s="19"/>
      <c r="T14" s="21"/>
      <c r="U14" s="86"/>
      <c r="V14" s="65"/>
      <c r="W14" s="4"/>
      <c r="X14" s="4"/>
      <c r="Y14" s="4"/>
      <c r="Z14" s="4"/>
    </row>
    <row r="15" spans="1:26" ht="13.5" customHeight="1">
      <c r="A15" s="6"/>
      <c r="B15" s="75" t="s">
        <v>50</v>
      </c>
      <c r="C15" s="18">
        <v>18.3</v>
      </c>
      <c r="D15" s="19"/>
      <c r="E15" s="20"/>
      <c r="F15" s="19">
        <f t="shared" si="2"/>
        <v>-17</v>
      </c>
      <c r="G15" s="19">
        <f t="shared" si="3"/>
        <v>-8</v>
      </c>
      <c r="H15" s="19">
        <f t="shared" si="4"/>
        <v>6</v>
      </c>
      <c r="I15" s="19">
        <f>VLOOKUP(B15,$B$129:$J$143,8,FALSE)</f>
        <v>-11</v>
      </c>
      <c r="J15" s="19">
        <f>VLOOKUP(B15,$B$144:$J$151,8,FALSE)</f>
        <v>-10</v>
      </c>
      <c r="K15" s="19">
        <f t="shared" si="10"/>
        <v>-8</v>
      </c>
      <c r="L15" s="19">
        <f>VLOOKUP(B15,$B$165:$J$176,8,FALSE)</f>
        <v>-7</v>
      </c>
      <c r="M15" s="19">
        <f>VLOOKUP(B15,$B$177:$J$186,8,FALSE)</f>
        <v>-12</v>
      </c>
      <c r="N15" s="19">
        <f>VLOOKUP(B15,$B$187:$J$199,8,FALSE)</f>
        <v>-4</v>
      </c>
      <c r="O15" s="19">
        <f>VLOOKUP(B15,$B$200:$J$210,8,FALSE)</f>
        <v>-6</v>
      </c>
      <c r="P15" s="19">
        <f>VLOOKUP(B15,$B$211:$J$220,8,FALSE)</f>
        <v>2</v>
      </c>
      <c r="Q15" s="76" t="s">
        <v>55</v>
      </c>
      <c r="R15" s="19"/>
      <c r="S15" s="19"/>
      <c r="T15" s="21">
        <f>SUM(LARGE(D15:S15,1))+SUM(LARGE(D15:S15,2))+SUM(LARGE(D15:S15,3))+SUM(LARGE(D15:S15,4))+SUM(LARGE(D15:S15,5))+SUM(LARGE(D15:S15,6))+SUM(LARGE(D15:S15,7))+SUM(LARGE(D15:S15,8))+SUM(LARGE(D15:S15,9))</f>
        <v>-46</v>
      </c>
      <c r="U15" s="87">
        <f>RANK(T15,($T$5,$T$6:$T$11,$T$15))</f>
        <v>6</v>
      </c>
      <c r="V15" s="4"/>
      <c r="W15" s="4"/>
      <c r="X15" s="4"/>
      <c r="Y15" s="4"/>
      <c r="Z15" s="4"/>
    </row>
    <row r="16" spans="1:26" ht="13.5" customHeight="1">
      <c r="A16" s="6"/>
      <c r="B16" s="75" t="s">
        <v>51</v>
      </c>
      <c r="C16" s="18">
        <v>12.3</v>
      </c>
      <c r="D16" s="19"/>
      <c r="E16" s="19"/>
      <c r="F16" s="19">
        <f t="shared" si="2"/>
        <v>-16</v>
      </c>
      <c r="G16" s="19"/>
      <c r="H16" s="19">
        <f t="shared" si="4"/>
        <v>-20</v>
      </c>
      <c r="I16" s="76" t="s">
        <v>55</v>
      </c>
      <c r="J16" s="19"/>
      <c r="K16" s="19"/>
      <c r="L16" s="19">
        <f>VLOOKUP(B16,$B$165:$J$176,8,FALSE)</f>
        <v>-17</v>
      </c>
      <c r="M16" s="19"/>
      <c r="N16" s="19"/>
      <c r="O16" s="19"/>
      <c r="P16" s="19"/>
      <c r="Q16" s="76" t="s">
        <v>55</v>
      </c>
      <c r="R16" s="19"/>
      <c r="S16" s="19"/>
      <c r="T16" s="21"/>
      <c r="U16" s="4"/>
      <c r="V16" s="4"/>
      <c r="W16" s="4"/>
      <c r="X16" s="4"/>
      <c r="Y16" s="4"/>
      <c r="Z16" s="4"/>
    </row>
    <row r="17" spans="1:26" ht="13.5" customHeight="1">
      <c r="A17" s="6"/>
      <c r="B17" s="75" t="s">
        <v>52</v>
      </c>
      <c r="C17" s="18">
        <v>9.1</v>
      </c>
      <c r="D17" s="20"/>
      <c r="E17" s="19"/>
      <c r="F17" s="19">
        <f t="shared" si="2"/>
        <v>-16</v>
      </c>
      <c r="G17" s="19"/>
      <c r="H17" s="76" t="s">
        <v>55</v>
      </c>
      <c r="I17" s="76" t="s">
        <v>55</v>
      </c>
      <c r="J17" s="19"/>
      <c r="K17" s="19"/>
      <c r="L17" s="19"/>
      <c r="M17" s="19"/>
      <c r="N17" s="19"/>
      <c r="O17" s="19"/>
      <c r="P17" s="19"/>
      <c r="Q17" s="76" t="s">
        <v>55</v>
      </c>
      <c r="R17" s="19"/>
      <c r="S17" s="19"/>
      <c r="T17" s="21"/>
      <c r="U17" s="4"/>
      <c r="V17" s="66"/>
      <c r="W17" s="4"/>
      <c r="X17" s="4"/>
      <c r="Y17" s="4"/>
      <c r="Z17" s="4"/>
    </row>
    <row r="18" spans="1:26" ht="13.5" customHeight="1">
      <c r="A18" s="6"/>
      <c r="B18" s="75" t="s">
        <v>53</v>
      </c>
      <c r="C18" s="18">
        <v>10.8</v>
      </c>
      <c r="D18" s="20"/>
      <c r="E18" s="20"/>
      <c r="F18" s="19">
        <f t="shared" si="2"/>
        <v>-42</v>
      </c>
      <c r="G18" s="19">
        <f t="shared" si="3"/>
        <v>-74</v>
      </c>
      <c r="H18" s="76" t="s">
        <v>55</v>
      </c>
      <c r="I18" s="19">
        <f>VLOOKUP(B18,$B$129:$J$143,8,FALSE)</f>
        <v>-59</v>
      </c>
      <c r="J18" s="19"/>
      <c r="K18" s="19"/>
      <c r="L18" s="19"/>
      <c r="M18" s="19"/>
      <c r="N18" s="19"/>
      <c r="O18" s="19"/>
      <c r="P18" s="19"/>
      <c r="Q18" s="76" t="s">
        <v>55</v>
      </c>
      <c r="R18" s="19"/>
      <c r="S18" s="19"/>
      <c r="T18" s="21"/>
      <c r="U18" s="4"/>
      <c r="V18" s="4"/>
      <c r="W18" s="4"/>
      <c r="X18" s="4"/>
      <c r="Y18" s="4"/>
      <c r="Z18" s="4"/>
    </row>
    <row r="19" spans="1:26" ht="13.5" customHeight="1">
      <c r="A19" s="6"/>
      <c r="B19" s="75" t="s">
        <v>54</v>
      </c>
      <c r="C19" s="18">
        <v>6.5</v>
      </c>
      <c r="D19" s="19"/>
      <c r="E19" s="19"/>
      <c r="F19" s="19">
        <f t="shared" si="2"/>
        <v>-11</v>
      </c>
      <c r="G19" s="19"/>
      <c r="H19" s="76" t="s">
        <v>55</v>
      </c>
      <c r="I19" s="76" t="s">
        <v>55</v>
      </c>
      <c r="J19" s="19"/>
      <c r="K19" s="19"/>
      <c r="L19" s="19"/>
      <c r="M19" s="19"/>
      <c r="N19" s="19"/>
      <c r="O19" s="19"/>
      <c r="P19" s="19"/>
      <c r="Q19" s="76" t="s">
        <v>55</v>
      </c>
      <c r="R19" s="19"/>
      <c r="S19" s="19"/>
      <c r="T19" s="21"/>
      <c r="U19" s="4"/>
      <c r="V19" s="4"/>
      <c r="W19" s="4"/>
      <c r="X19" s="4"/>
      <c r="Y19" s="4"/>
      <c r="Z19" s="4"/>
    </row>
    <row r="20" spans="1:26" ht="13.5" customHeight="1">
      <c r="A20" s="6"/>
      <c r="B20" s="39" t="s">
        <v>56</v>
      </c>
      <c r="C20" s="18">
        <v>12.7</v>
      </c>
      <c r="D20" s="20"/>
      <c r="E20" s="19"/>
      <c r="F20" s="20"/>
      <c r="G20" s="19">
        <f t="shared" si="3"/>
        <v>-35</v>
      </c>
      <c r="H20" s="76" t="s">
        <v>55</v>
      </c>
      <c r="I20" s="76" t="s">
        <v>55</v>
      </c>
      <c r="J20" s="19"/>
      <c r="K20" s="19">
        <f t="shared" si="10"/>
        <v>-17</v>
      </c>
      <c r="L20" s="19"/>
      <c r="M20" s="19"/>
      <c r="N20" s="19"/>
      <c r="O20" s="19"/>
      <c r="P20" s="19"/>
      <c r="Q20" s="76" t="s">
        <v>55</v>
      </c>
      <c r="R20" s="19"/>
      <c r="S20" s="19"/>
      <c r="T20" s="21"/>
      <c r="U20" s="4"/>
      <c r="V20" s="4"/>
      <c r="W20" s="4"/>
      <c r="X20" s="4"/>
      <c r="Y20" s="4"/>
      <c r="Z20" s="4"/>
    </row>
    <row r="21" spans="1:26" ht="13.5" customHeight="1">
      <c r="A21" s="6"/>
      <c r="B21" s="39" t="s">
        <v>57</v>
      </c>
      <c r="C21" s="18">
        <v>14.3</v>
      </c>
      <c r="D21" s="20"/>
      <c r="E21" s="20"/>
      <c r="F21" s="20"/>
      <c r="G21" s="19">
        <f t="shared" si="3"/>
        <v>-39</v>
      </c>
      <c r="H21" s="76" t="s">
        <v>55</v>
      </c>
      <c r="I21" s="19">
        <f>VLOOKUP(B21,$B$129:$J$143,8,FALSE)</f>
        <v>-16</v>
      </c>
      <c r="J21" s="19">
        <f>VLOOKUP(B21,$B$144:$J$151,8,FALSE)</f>
        <v>-14</v>
      </c>
      <c r="K21" s="19">
        <f t="shared" si="10"/>
        <v>-29</v>
      </c>
      <c r="L21" s="19"/>
      <c r="M21" s="19"/>
      <c r="N21" s="19"/>
      <c r="O21" s="19"/>
      <c r="P21" s="19">
        <f>VLOOKUP(B21,$B$211:$J$220,8,FALSE)</f>
        <v>-17</v>
      </c>
      <c r="Q21" s="19">
        <f>VLOOKUP(B21,$B$221:$J$229,8,FALSE)</f>
        <v>-14</v>
      </c>
      <c r="R21" s="19"/>
      <c r="S21" s="19"/>
      <c r="T21" s="21"/>
      <c r="U21" s="4"/>
      <c r="V21" s="4"/>
      <c r="W21" s="4"/>
      <c r="X21" s="4"/>
      <c r="Y21" s="4"/>
      <c r="Z21" s="4"/>
    </row>
    <row r="22" spans="1:26" ht="13.5" customHeight="1">
      <c r="A22" s="6"/>
      <c r="B22" s="78" t="s">
        <v>58</v>
      </c>
      <c r="C22" s="18">
        <v>3.8</v>
      </c>
      <c r="D22" s="20"/>
      <c r="E22" s="20"/>
      <c r="F22" s="20"/>
      <c r="G22" s="20"/>
      <c r="H22" s="19">
        <f t="shared" si="4"/>
        <v>-18</v>
      </c>
      <c r="I22" s="19">
        <f>VLOOKUP(B22,$B$129:$J$143,8,FALSE)</f>
        <v>1</v>
      </c>
      <c r="J22" s="19"/>
      <c r="K22" s="19">
        <f t="shared" si="10"/>
        <v>-1</v>
      </c>
      <c r="L22" s="19"/>
      <c r="M22" s="19"/>
      <c r="N22" s="19">
        <f>VLOOKUP(B22,$B$187:$J$199,8,FALSE)</f>
        <v>-8</v>
      </c>
      <c r="O22" s="19">
        <f>VLOOKUP(B22,$B$200:$J$210,8,FALSE)</f>
        <v>-1</v>
      </c>
      <c r="P22" s="19"/>
      <c r="Q22" s="19">
        <f>VLOOKUP(B22,$B$221:$J$229,8,FALSE)</f>
        <v>3</v>
      </c>
      <c r="R22" s="19">
        <f>VLOOKUP(B22,$B$230:$J$234,8,FALSE)</f>
        <v>-3</v>
      </c>
      <c r="S22" s="19">
        <f>VLOOKUP(B22,$B$234:$J$238,8,FALSE)</f>
        <v>4</v>
      </c>
      <c r="T22" s="21"/>
      <c r="U22" s="4"/>
      <c r="V22" s="4"/>
      <c r="W22" s="4"/>
      <c r="X22" s="4"/>
      <c r="Y22" s="4"/>
      <c r="Z22" s="4"/>
    </row>
    <row r="23" spans="1:26" ht="13.5" customHeight="1">
      <c r="A23" s="6"/>
      <c r="B23" s="78" t="s">
        <v>59</v>
      </c>
      <c r="C23" s="18">
        <v>29.3</v>
      </c>
      <c r="D23" s="20"/>
      <c r="E23" s="20"/>
      <c r="F23" s="20"/>
      <c r="G23" s="20"/>
      <c r="H23" s="19">
        <f t="shared" si="4"/>
        <v>-23</v>
      </c>
      <c r="I23" s="76" t="s">
        <v>55</v>
      </c>
      <c r="J23" s="19">
        <f>VLOOKUP(B23,$B$144:$J$151,8,FALSE)</f>
        <v>-58</v>
      </c>
      <c r="K23" s="19"/>
      <c r="L23" s="19"/>
      <c r="M23" s="19"/>
      <c r="N23" s="19"/>
      <c r="O23" s="19"/>
      <c r="P23" s="19"/>
      <c r="Q23" s="76" t="s">
        <v>55</v>
      </c>
      <c r="R23" s="19"/>
      <c r="S23" s="19"/>
      <c r="T23" s="21"/>
      <c r="U23" s="4"/>
      <c r="V23" s="4"/>
      <c r="W23" s="4"/>
      <c r="X23" s="4"/>
      <c r="Y23" s="4"/>
      <c r="Z23" s="4"/>
    </row>
    <row r="24" spans="1:26" ht="13.5" customHeight="1">
      <c r="A24" s="6"/>
      <c r="B24" s="78" t="s">
        <v>69</v>
      </c>
      <c r="C24" s="18">
        <v>7.6</v>
      </c>
      <c r="D24" s="20"/>
      <c r="E24" s="20"/>
      <c r="F24" s="20"/>
      <c r="G24" s="20"/>
      <c r="H24" s="20"/>
      <c r="I24" s="19">
        <f>VLOOKUP(B24,$B$129:$J$143,8,FALSE)</f>
        <v>-4</v>
      </c>
      <c r="J24" s="19"/>
      <c r="K24" s="19">
        <f t="shared" si="10"/>
        <v>-13</v>
      </c>
      <c r="L24" s="19">
        <f>VLOOKUP(B24,$B$165:$J$176,8,FALSE)</f>
        <v>-1</v>
      </c>
      <c r="M24" s="19">
        <f>VLOOKUP(B24,$B$177:$J$186,8,FALSE)</f>
        <v>-5</v>
      </c>
      <c r="N24" s="19"/>
      <c r="O24" s="19"/>
      <c r="P24" s="19"/>
      <c r="Q24" s="76" t="s">
        <v>55</v>
      </c>
      <c r="R24" s="19"/>
      <c r="S24" s="19"/>
      <c r="T24" s="21"/>
      <c r="U24" s="4"/>
      <c r="V24" s="4"/>
      <c r="W24" s="4"/>
      <c r="X24" s="4"/>
      <c r="Y24" s="4"/>
      <c r="Z24" s="4"/>
    </row>
    <row r="25" spans="1:26" ht="13.5" customHeight="1">
      <c r="A25" s="6"/>
      <c r="B25" s="78" t="s">
        <v>68</v>
      </c>
      <c r="C25" s="18">
        <v>28.9</v>
      </c>
      <c r="D25" s="20"/>
      <c r="E25" s="20"/>
      <c r="F25" s="20"/>
      <c r="G25" s="20"/>
      <c r="H25" s="20"/>
      <c r="I25" s="19">
        <f>VLOOKUP(B25,$B$129:$J$143,8,FALSE)</f>
        <v>-43</v>
      </c>
      <c r="J25" s="19"/>
      <c r="K25" s="19"/>
      <c r="L25" s="19"/>
      <c r="M25" s="19">
        <f>VLOOKUP(B25,$B$177:$J$186,8,FALSE)</f>
        <v>-22</v>
      </c>
      <c r="N25" s="19"/>
      <c r="O25" s="19"/>
      <c r="P25" s="19"/>
      <c r="Q25" s="76" t="s">
        <v>55</v>
      </c>
      <c r="R25" s="19"/>
      <c r="S25" s="19"/>
      <c r="T25" s="21"/>
      <c r="U25" s="4"/>
      <c r="V25" s="4"/>
      <c r="W25" s="4"/>
      <c r="X25" s="4"/>
      <c r="Y25" s="4"/>
      <c r="Z25" s="4"/>
    </row>
    <row r="26" spans="1:26" ht="13.5" customHeight="1">
      <c r="A26" s="6"/>
      <c r="B26" s="81" t="s">
        <v>70</v>
      </c>
      <c r="C26" s="18">
        <v>16.8</v>
      </c>
      <c r="D26" s="20"/>
      <c r="E26" s="20"/>
      <c r="F26" s="20"/>
      <c r="G26" s="20"/>
      <c r="H26" s="20"/>
      <c r="I26" s="19">
        <f>VLOOKUP(B26,$B$129:$J$143,8,FALSE)</f>
        <v>-8</v>
      </c>
      <c r="J26" s="19"/>
      <c r="K26" s="19"/>
      <c r="L26" s="19"/>
      <c r="M26" s="19"/>
      <c r="N26" s="19">
        <f>VLOOKUP(B26,$B$187:$J$199,8,FALSE)</f>
        <v>-5</v>
      </c>
      <c r="O26" s="19">
        <f>VLOOKUP(B26,$B$200:$J$210,8,FALSE)</f>
        <v>-11</v>
      </c>
      <c r="P26" s="19"/>
      <c r="Q26" s="76" t="s">
        <v>55</v>
      </c>
      <c r="R26" s="19"/>
      <c r="S26" s="19"/>
      <c r="T26" s="21"/>
      <c r="U26" s="4"/>
      <c r="V26" s="4"/>
      <c r="W26" s="4"/>
      <c r="X26" s="4"/>
      <c r="Y26" s="4"/>
      <c r="Z26" s="4"/>
    </row>
    <row r="27" spans="1:26" ht="13.5" customHeight="1">
      <c r="A27" s="6"/>
      <c r="B27" s="82" t="s">
        <v>72</v>
      </c>
      <c r="C27" s="18">
        <v>14.6</v>
      </c>
      <c r="D27" s="20"/>
      <c r="E27" s="20"/>
      <c r="F27" s="20"/>
      <c r="G27" s="20"/>
      <c r="H27" s="20"/>
      <c r="I27" s="19">
        <f>VLOOKUP(B27,$B$129:$J$143,8,FALSE)</f>
        <v>-30</v>
      </c>
      <c r="J27" s="19"/>
      <c r="K27" s="19"/>
      <c r="L27" s="19"/>
      <c r="M27" s="19"/>
      <c r="N27" s="19"/>
      <c r="O27" s="19"/>
      <c r="P27" s="19"/>
      <c r="Q27" s="76" t="s">
        <v>55</v>
      </c>
      <c r="R27" s="19"/>
      <c r="S27" s="19"/>
      <c r="T27" s="21"/>
      <c r="U27" s="4"/>
      <c r="V27" s="4"/>
      <c r="W27" s="4"/>
      <c r="X27" s="4"/>
      <c r="Y27" s="4"/>
      <c r="Z27" s="4"/>
    </row>
    <row r="28" spans="1:26" ht="13.5" customHeight="1">
      <c r="A28" s="6"/>
      <c r="B28" s="82" t="s">
        <v>71</v>
      </c>
      <c r="C28" s="18">
        <v>26.7</v>
      </c>
      <c r="D28" s="20"/>
      <c r="E28" s="20"/>
      <c r="F28" s="20"/>
      <c r="G28" s="20"/>
      <c r="H28" s="20"/>
      <c r="I28" s="19">
        <f>VLOOKUP(B28,$B$129:$J$143,8,FALSE)</f>
        <v>-27</v>
      </c>
      <c r="J28" s="19"/>
      <c r="K28" s="19"/>
      <c r="L28" s="19"/>
      <c r="M28" s="19"/>
      <c r="N28" s="19"/>
      <c r="O28" s="19"/>
      <c r="P28" s="19"/>
      <c r="Q28" s="76" t="s">
        <v>55</v>
      </c>
      <c r="R28" s="19"/>
      <c r="S28" s="19"/>
      <c r="T28" s="21"/>
      <c r="U28" s="4"/>
      <c r="V28" s="4"/>
      <c r="W28" s="4"/>
      <c r="X28" s="4"/>
      <c r="Y28" s="4"/>
      <c r="Z28" s="4"/>
    </row>
    <row r="29" spans="1:26" ht="13.5" customHeight="1">
      <c r="A29" s="6"/>
      <c r="B29" s="67" t="s">
        <v>73</v>
      </c>
      <c r="C29" s="18">
        <v>23.7</v>
      </c>
      <c r="D29" s="20"/>
      <c r="E29" s="20"/>
      <c r="F29" s="20"/>
      <c r="G29" s="20"/>
      <c r="H29" s="20"/>
      <c r="I29" s="20"/>
      <c r="J29" s="19">
        <f>VLOOKUP(B29,$B$144:$J$151,8,FALSE)</f>
        <v>-24</v>
      </c>
      <c r="K29" s="19">
        <f t="shared" si="10"/>
        <v>-23</v>
      </c>
      <c r="L29" s="19">
        <f>VLOOKUP(B29,$B$165:$J$176,8,FALSE)</f>
        <v>-15</v>
      </c>
      <c r="M29" s="19">
        <f>VLOOKUP(B29,$B$177:$J$186,8,FALSE)</f>
        <v>-19</v>
      </c>
      <c r="N29" s="19">
        <f>VLOOKUP(B29,$B$187:$J$199,8,FALSE)</f>
        <v>-10</v>
      </c>
      <c r="O29" s="19">
        <f>VLOOKUP(B29,$B$200:$J$210,8,FALSE)</f>
        <v>-9</v>
      </c>
      <c r="P29" s="19"/>
      <c r="Q29" s="76" t="s">
        <v>55</v>
      </c>
      <c r="R29" s="19"/>
      <c r="S29" s="19">
        <f>VLOOKUP(B29,$B$234:$J$238,8,FALSE)</f>
        <v>-7</v>
      </c>
      <c r="T29" s="21"/>
      <c r="U29" s="4"/>
      <c r="V29" s="4"/>
      <c r="W29" s="4"/>
      <c r="X29" s="4"/>
      <c r="Y29" s="4"/>
      <c r="Z29" s="4"/>
    </row>
    <row r="30" spans="1:26" ht="13.5" customHeight="1">
      <c r="A30" s="6"/>
      <c r="B30" s="67" t="s">
        <v>74</v>
      </c>
      <c r="C30" s="18">
        <v>26.2</v>
      </c>
      <c r="D30" s="19"/>
      <c r="E30" s="19"/>
      <c r="F30" s="19"/>
      <c r="G30" s="19"/>
      <c r="H30" s="19"/>
      <c r="I30" s="19"/>
      <c r="J30" s="19"/>
      <c r="K30" s="19">
        <f t="shared" si="10"/>
        <v>-14</v>
      </c>
      <c r="L30" s="19"/>
      <c r="M30" s="19"/>
      <c r="N30" s="19"/>
      <c r="O30" s="19"/>
      <c r="P30" s="19"/>
      <c r="Q30" s="76" t="s">
        <v>55</v>
      </c>
      <c r="R30" s="19"/>
      <c r="S30" s="19"/>
      <c r="T30" s="21"/>
      <c r="U30" s="4"/>
      <c r="V30" s="4"/>
      <c r="W30" s="4"/>
      <c r="X30" s="4"/>
      <c r="Y30" s="4"/>
      <c r="Z30" s="4"/>
    </row>
    <row r="31" spans="1:26" ht="13.5" customHeight="1">
      <c r="A31" s="6"/>
      <c r="B31" s="67" t="s">
        <v>75</v>
      </c>
      <c r="C31" s="18">
        <v>10.8</v>
      </c>
      <c r="D31" s="20"/>
      <c r="E31" s="20"/>
      <c r="F31" s="20"/>
      <c r="G31" s="20"/>
      <c r="H31" s="20"/>
      <c r="I31" s="20"/>
      <c r="J31" s="20"/>
      <c r="K31" s="20"/>
      <c r="L31" s="19">
        <f>VLOOKUP(B31,$B$165:$J$176,8,FALSE)</f>
        <v>-2</v>
      </c>
      <c r="M31" s="19">
        <f>VLOOKUP(B31,$B$177:$J$186,8,FALSE)</f>
        <v>-2</v>
      </c>
      <c r="N31" s="19"/>
      <c r="O31" s="19"/>
      <c r="P31" s="19"/>
      <c r="Q31" s="76" t="s">
        <v>55</v>
      </c>
      <c r="R31" s="19"/>
      <c r="S31" s="19"/>
      <c r="T31" s="21"/>
      <c r="U31" s="4"/>
      <c r="V31" s="4"/>
      <c r="W31" s="4"/>
      <c r="X31" s="4"/>
      <c r="Y31" s="4"/>
      <c r="Z31" s="4"/>
    </row>
    <row r="32" spans="1:26" ht="13.5" customHeight="1">
      <c r="A32" s="6"/>
      <c r="B32" s="67" t="s">
        <v>76</v>
      </c>
      <c r="C32" s="18">
        <v>23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9">
        <f>VLOOKUP(B32,$B$187:$J$199,8,FALSE)</f>
        <v>-11</v>
      </c>
      <c r="O32" s="19"/>
      <c r="P32" s="19"/>
      <c r="Q32" s="76" t="s">
        <v>55</v>
      </c>
      <c r="R32" s="19"/>
      <c r="S32" s="19"/>
      <c r="T32" s="21"/>
      <c r="U32" s="4"/>
      <c r="V32" s="4"/>
      <c r="W32" s="4"/>
      <c r="X32" s="4"/>
      <c r="Y32" s="4"/>
      <c r="Z32" s="4"/>
    </row>
    <row r="33" spans="1:26" ht="13.5" customHeight="1">
      <c r="A33" s="6"/>
      <c r="B33" s="67" t="s">
        <v>77</v>
      </c>
      <c r="C33" s="18">
        <v>31</v>
      </c>
      <c r="D33" s="20"/>
      <c r="E33" s="20"/>
      <c r="F33" s="20"/>
      <c r="G33" s="20"/>
      <c r="H33" s="20"/>
      <c r="I33" s="20"/>
      <c r="J33" s="19"/>
      <c r="K33" s="19"/>
      <c r="L33" s="19"/>
      <c r="M33" s="19"/>
      <c r="N33" s="19">
        <f>VLOOKUP(B33,$B$187:$J$199,8,FALSE)</f>
        <v>-24</v>
      </c>
      <c r="O33" s="19"/>
      <c r="P33" s="19"/>
      <c r="Q33" s="76" t="s">
        <v>55</v>
      </c>
      <c r="R33" s="19"/>
      <c r="S33" s="19"/>
      <c r="T33" s="21"/>
      <c r="U33" s="4"/>
      <c r="V33" s="4"/>
      <c r="W33" s="4"/>
      <c r="X33" s="4"/>
      <c r="Y33" s="4"/>
      <c r="Z33" s="4"/>
    </row>
    <row r="34" spans="1:26" ht="13.5" customHeight="1">
      <c r="A34" s="6"/>
      <c r="B34" s="67" t="s">
        <v>78</v>
      </c>
      <c r="C34" s="18">
        <v>36</v>
      </c>
      <c r="D34" s="19"/>
      <c r="E34" s="20"/>
      <c r="F34" s="19"/>
      <c r="G34" s="20"/>
      <c r="H34" s="19"/>
      <c r="I34" s="20"/>
      <c r="J34" s="20"/>
      <c r="K34" s="20"/>
      <c r="L34" s="20"/>
      <c r="M34" s="20"/>
      <c r="N34" s="19">
        <f>VLOOKUP(B34,$B$187:$J$199,8,FALSE)</f>
        <v>-48</v>
      </c>
      <c r="O34" s="19"/>
      <c r="P34" s="19"/>
      <c r="Q34" s="76" t="s">
        <v>55</v>
      </c>
      <c r="R34" s="19"/>
      <c r="S34" s="19"/>
      <c r="T34" s="21"/>
      <c r="U34" s="4"/>
      <c r="V34" s="4"/>
      <c r="W34" s="4"/>
      <c r="X34" s="4"/>
      <c r="Y34" s="4"/>
      <c r="Z34" s="4"/>
    </row>
    <row r="35" spans="1:26" ht="13.5" customHeight="1">
      <c r="A35" s="6"/>
      <c r="B35" s="67" t="s">
        <v>79</v>
      </c>
      <c r="C35" s="18">
        <v>13.1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>
        <f>VLOOKUP(B35,$B$211:$J$220,8,FALSE)</f>
        <v>-15</v>
      </c>
      <c r="Q35" s="76" t="s">
        <v>55</v>
      </c>
      <c r="R35" s="19"/>
      <c r="S35" s="19"/>
      <c r="T35" s="21"/>
      <c r="U35" s="4"/>
      <c r="V35" s="4"/>
      <c r="W35" s="4"/>
      <c r="X35" s="4"/>
      <c r="Y35" s="4"/>
      <c r="Z35" s="4"/>
    </row>
    <row r="36" spans="1:26" ht="13.5" customHeight="1">
      <c r="A36" s="6"/>
      <c r="B36" s="17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4"/>
      <c r="V36" s="4"/>
      <c r="W36" s="4"/>
      <c r="X36" s="4"/>
      <c r="Y36" s="4"/>
      <c r="Z36" s="4"/>
    </row>
    <row r="37" spans="1:26" ht="13.5" customHeight="1">
      <c r="A37" s="6"/>
      <c r="B37" s="17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4"/>
      <c r="V37" s="4"/>
      <c r="W37" s="4"/>
      <c r="X37" s="4"/>
      <c r="Y37" s="4"/>
      <c r="Z37" s="4"/>
    </row>
    <row r="38" spans="1:26" ht="13.5" customHeight="1">
      <c r="A38" s="6"/>
      <c r="B38" s="17"/>
      <c r="C38" s="18"/>
      <c r="D38" s="20"/>
      <c r="E38" s="20"/>
      <c r="F38" s="20"/>
      <c r="G38" s="20"/>
      <c r="H38" s="20"/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4"/>
      <c r="V38" s="4"/>
      <c r="W38" s="4"/>
      <c r="X38" s="4"/>
      <c r="Y38" s="4"/>
      <c r="Z38" s="4"/>
    </row>
    <row r="39" spans="1:26" ht="13.5" customHeight="1">
      <c r="A39" s="6"/>
      <c r="B39" s="17"/>
      <c r="C39" s="18"/>
      <c r="D39" s="19"/>
      <c r="E39" s="20"/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20"/>
      <c r="R39" s="20"/>
      <c r="S39" s="20"/>
      <c r="T39" s="21"/>
      <c r="U39" s="4"/>
      <c r="V39" s="4"/>
      <c r="W39" s="4"/>
      <c r="X39" s="4"/>
      <c r="Y39" s="4"/>
      <c r="Z39" s="4"/>
    </row>
    <row r="40" spans="1:26" ht="13.5" customHeight="1">
      <c r="A40" s="6"/>
      <c r="B40" s="17"/>
      <c r="C40" s="18"/>
      <c r="D40" s="19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  <c r="U40" s="4"/>
      <c r="V40" s="4"/>
      <c r="W40" s="4"/>
      <c r="X40" s="4"/>
      <c r="Y40" s="4"/>
      <c r="Z40" s="4"/>
    </row>
    <row r="41" spans="1:26" ht="13.5" customHeight="1">
      <c r="A41" s="6"/>
      <c r="B41" s="17"/>
      <c r="C41" s="18"/>
      <c r="D41" s="20"/>
      <c r="E41" s="20"/>
      <c r="F41" s="19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  <c r="U41" s="4"/>
      <c r="V41" s="4"/>
      <c r="W41" s="4"/>
      <c r="X41" s="4"/>
      <c r="Y41" s="4"/>
      <c r="Z41" s="4"/>
    </row>
    <row r="42" spans="1:26" ht="13.5" customHeight="1">
      <c r="A42" s="6"/>
      <c r="B42" s="17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U42" s="4"/>
      <c r="V42" s="4"/>
      <c r="W42" s="4"/>
      <c r="X42" s="4"/>
      <c r="Y42" s="4"/>
      <c r="Z42" s="4"/>
    </row>
    <row r="43" spans="1:26" ht="13.5" customHeight="1">
      <c r="A43" s="6"/>
      <c r="B43" s="17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  <c r="U43" s="4"/>
      <c r="V43" s="4"/>
      <c r="W43" s="4"/>
      <c r="X43" s="4"/>
      <c r="Y43" s="4"/>
      <c r="Z43" s="4"/>
    </row>
    <row r="44" spans="1:26" ht="13.5" customHeight="1">
      <c r="A44" s="6"/>
      <c r="B44" s="17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  <c r="U44" s="4"/>
      <c r="V44" s="4"/>
      <c r="W44" s="4"/>
      <c r="X44" s="4"/>
      <c r="Y44" s="4"/>
      <c r="Z44" s="4"/>
    </row>
    <row r="45" spans="1:26" ht="13.5" customHeight="1">
      <c r="A45" s="6"/>
      <c r="B45" s="17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  <c r="P45" s="19"/>
      <c r="Q45" s="19"/>
      <c r="R45" s="20"/>
      <c r="S45" s="20"/>
      <c r="T45" s="21"/>
      <c r="U45" s="4"/>
      <c r="V45" s="4"/>
      <c r="W45" s="4"/>
      <c r="X45" s="4"/>
      <c r="Y45" s="4"/>
      <c r="Z45" s="4"/>
    </row>
    <row r="46" spans="1:26" ht="13.5" customHeight="1">
      <c r="A46" s="6"/>
      <c r="B46" s="17"/>
      <c r="C46" s="18"/>
      <c r="D46" s="19"/>
      <c r="E46" s="19"/>
      <c r="F46" s="20"/>
      <c r="G46" s="20"/>
      <c r="H46" s="20"/>
      <c r="I46" s="19"/>
      <c r="J46" s="20"/>
      <c r="K46" s="20"/>
      <c r="L46" s="19"/>
      <c r="M46" s="20"/>
      <c r="N46" s="20"/>
      <c r="O46" s="20"/>
      <c r="P46" s="20"/>
      <c r="Q46" s="19"/>
      <c r="R46" s="20"/>
      <c r="S46" s="20"/>
      <c r="T46" s="21"/>
      <c r="U46" s="4"/>
      <c r="V46" s="4"/>
      <c r="W46" s="4"/>
      <c r="X46" s="4"/>
      <c r="Y46" s="4"/>
      <c r="Z46" s="4"/>
    </row>
    <row r="47" spans="1:26" ht="13.5" customHeight="1">
      <c r="A47" s="6"/>
      <c r="B47" s="17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  <c r="U47" s="4"/>
      <c r="V47" s="4"/>
      <c r="W47" s="4"/>
      <c r="X47" s="4"/>
      <c r="Y47" s="4"/>
      <c r="Z47" s="4"/>
    </row>
    <row r="48" spans="1:26" ht="13.5" customHeight="1">
      <c r="A48" s="6"/>
      <c r="B48" s="17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  <c r="U48" s="4"/>
      <c r="V48" s="4"/>
      <c r="W48" s="4"/>
      <c r="X48" s="4"/>
      <c r="Y48" s="4"/>
      <c r="Z48" s="4"/>
    </row>
    <row r="49" spans="1:26" ht="13.5" customHeight="1">
      <c r="A49" s="6"/>
      <c r="B49" s="17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  <c r="U49" s="4"/>
      <c r="V49" s="4"/>
      <c r="W49" s="4"/>
      <c r="X49" s="4"/>
      <c r="Y49" s="4"/>
      <c r="Z49" s="4"/>
    </row>
    <row r="50" spans="1:26" ht="13.5" customHeight="1">
      <c r="A50" s="6"/>
      <c r="B50" s="17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20"/>
      <c r="T50" s="21"/>
      <c r="U50" s="4"/>
      <c r="V50" s="66"/>
      <c r="W50" s="4"/>
      <c r="X50" s="4"/>
      <c r="Y50" s="4"/>
      <c r="Z50" s="4"/>
    </row>
    <row r="51" spans="1:26" ht="13.5" customHeight="1">
      <c r="A51" s="6"/>
      <c r="B51" s="17"/>
      <c r="C51" s="18"/>
      <c r="D51" s="20"/>
      <c r="E51" s="20"/>
      <c r="F51" s="20"/>
      <c r="G51" s="20"/>
      <c r="H51" s="20"/>
      <c r="I51" s="20"/>
      <c r="J51" s="20"/>
      <c r="K51" s="20"/>
      <c r="L51" s="19"/>
      <c r="M51" s="20"/>
      <c r="N51" s="20"/>
      <c r="O51" s="20"/>
      <c r="P51" s="20"/>
      <c r="Q51" s="20"/>
      <c r="R51" s="20"/>
      <c r="S51" s="20"/>
      <c r="T51" s="21"/>
      <c r="U51" s="4"/>
      <c r="V51" s="4"/>
      <c r="W51" s="4"/>
      <c r="X51" s="4"/>
      <c r="Y51" s="4"/>
      <c r="Z51" s="4"/>
    </row>
    <row r="52" spans="1:26" ht="13.5" customHeight="1">
      <c r="A52" s="6"/>
      <c r="B52" s="17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19"/>
      <c r="R52" s="20"/>
      <c r="S52" s="20"/>
      <c r="T52" s="21"/>
      <c r="U52" s="4"/>
      <c r="V52" s="4"/>
      <c r="W52" s="4"/>
      <c r="X52" s="4"/>
      <c r="Y52" s="4"/>
      <c r="Z52" s="4"/>
    </row>
    <row r="53" spans="1:26" ht="13.5" customHeight="1">
      <c r="A53" s="6"/>
      <c r="B53" s="17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1"/>
      <c r="U53" s="4"/>
      <c r="V53" s="4"/>
      <c r="W53" s="4"/>
      <c r="X53" s="4"/>
      <c r="Y53" s="4"/>
      <c r="Z53" s="4"/>
    </row>
    <row r="54" spans="1:26" ht="13.5" customHeight="1">
      <c r="A54" s="6"/>
      <c r="B54" s="17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1"/>
      <c r="U54" s="4"/>
      <c r="V54" s="4"/>
      <c r="W54" s="4"/>
      <c r="X54" s="4"/>
      <c r="Y54" s="4"/>
      <c r="Z54" s="4"/>
    </row>
    <row r="55" spans="1:26" ht="13.5" customHeight="1">
      <c r="A55" s="6"/>
      <c r="B55" s="17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1"/>
      <c r="U55" s="4"/>
      <c r="V55" s="4"/>
      <c r="W55" s="4"/>
      <c r="X55" s="4"/>
      <c r="Y55" s="4"/>
      <c r="Z55" s="4"/>
    </row>
    <row r="56" spans="1:26" ht="13.5" customHeight="1">
      <c r="A56" s="6"/>
      <c r="B56" s="17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1"/>
      <c r="U56" s="4"/>
      <c r="V56" s="4"/>
      <c r="W56" s="4"/>
      <c r="X56" s="4"/>
      <c r="Y56" s="4"/>
      <c r="Z56" s="4"/>
    </row>
    <row r="57" spans="1:26" ht="13.5" customHeight="1">
      <c r="A57" s="6"/>
      <c r="B57" s="17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19"/>
      <c r="O57" s="20"/>
      <c r="P57" s="20"/>
      <c r="Q57" s="20"/>
      <c r="R57" s="20"/>
      <c r="S57" s="20"/>
      <c r="T57" s="21"/>
      <c r="U57" s="4"/>
      <c r="V57" s="4"/>
      <c r="W57" s="4"/>
      <c r="X57" s="4"/>
      <c r="Y57" s="4"/>
      <c r="Z57" s="4"/>
    </row>
    <row r="58" spans="1:26" ht="13.5" customHeight="1">
      <c r="A58" s="6"/>
      <c r="B58" s="17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19"/>
      <c r="O58" s="20"/>
      <c r="P58" s="20"/>
      <c r="Q58" s="20"/>
      <c r="R58" s="20"/>
      <c r="S58" s="20"/>
      <c r="T58" s="21"/>
      <c r="U58" s="4"/>
      <c r="V58" s="4"/>
      <c r="W58" s="4"/>
      <c r="X58" s="4"/>
      <c r="Y58" s="4"/>
      <c r="Z58" s="4"/>
    </row>
    <row r="59" spans="1:26" ht="13.5" customHeight="1">
      <c r="A59" s="6"/>
      <c r="B59" s="17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9"/>
      <c r="O59" s="20"/>
      <c r="P59" s="20"/>
      <c r="Q59" s="20"/>
      <c r="R59" s="20"/>
      <c r="S59" s="20"/>
      <c r="T59" s="21"/>
      <c r="U59" s="4"/>
      <c r="V59" s="4"/>
      <c r="W59" s="4"/>
      <c r="X59" s="4"/>
      <c r="Y59" s="4"/>
      <c r="Z59" s="4"/>
    </row>
    <row r="60" spans="1:26" ht="13.5" customHeight="1">
      <c r="A60" s="6"/>
      <c r="B60" s="17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1"/>
      <c r="U60" s="4"/>
      <c r="V60" s="4"/>
      <c r="W60" s="4"/>
      <c r="X60" s="4"/>
      <c r="Y60" s="4"/>
      <c r="Z60" s="4"/>
    </row>
    <row r="61" spans="1:26" ht="13.5" customHeight="1">
      <c r="A61" s="6"/>
      <c r="B61" s="17"/>
      <c r="C61" s="18"/>
      <c r="D61" s="19"/>
      <c r="E61" s="17"/>
      <c r="F61" s="19"/>
      <c r="G61" s="20"/>
      <c r="H61" s="19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1"/>
      <c r="U61" s="4"/>
      <c r="V61" s="4"/>
      <c r="W61" s="4"/>
      <c r="X61" s="4"/>
      <c r="Y61" s="4"/>
      <c r="Z61" s="4"/>
    </row>
    <row r="62" spans="1:26" ht="13.5" customHeight="1">
      <c r="A62" s="6"/>
      <c r="B62" s="17"/>
      <c r="C62" s="18"/>
      <c r="D62" s="17"/>
      <c r="E62" s="20"/>
      <c r="F62" s="20"/>
      <c r="G62" s="20"/>
      <c r="H62" s="19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1"/>
      <c r="U62" s="4"/>
      <c r="V62" s="4"/>
      <c r="W62" s="4"/>
      <c r="X62" s="4"/>
      <c r="Y62" s="4"/>
      <c r="Z62" s="4"/>
    </row>
    <row r="63" spans="1:26" ht="13.5" customHeight="1">
      <c r="A63" s="6"/>
      <c r="B63" s="17"/>
      <c r="C63" s="18"/>
      <c r="D63" s="19"/>
      <c r="E63" s="20"/>
      <c r="F63" s="19"/>
      <c r="G63" s="19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1"/>
      <c r="U63" s="4"/>
      <c r="V63" s="4"/>
      <c r="W63" s="4"/>
      <c r="X63" s="4"/>
      <c r="Y63" s="4"/>
      <c r="Z63" s="4"/>
    </row>
    <row r="64" spans="1:26" ht="13.5" customHeight="1">
      <c r="A64" s="6"/>
      <c r="B64" s="17"/>
      <c r="C64" s="18"/>
      <c r="D64" s="17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1"/>
      <c r="U64" s="4"/>
      <c r="V64" s="4"/>
      <c r="W64" s="4"/>
      <c r="X64" s="4"/>
      <c r="Y64" s="4"/>
      <c r="Z64" s="4"/>
    </row>
    <row r="65" spans="1:26" ht="13.5" customHeight="1">
      <c r="A65" s="6"/>
      <c r="B65" s="7"/>
      <c r="C65" s="18"/>
      <c r="D65" s="20"/>
      <c r="E65" s="20"/>
      <c r="F65" s="19"/>
      <c r="G65" s="20"/>
      <c r="H65" s="19"/>
      <c r="I65" s="19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1"/>
      <c r="U65" s="4"/>
      <c r="V65" s="4"/>
      <c r="W65" s="4"/>
      <c r="X65" s="4"/>
      <c r="Y65" s="4"/>
      <c r="Z65" s="4"/>
    </row>
    <row r="66" spans="1:26" ht="13.5" customHeight="1">
      <c r="A66" s="6"/>
      <c r="B66" s="23"/>
      <c r="C66" s="18"/>
      <c r="D66" s="20"/>
      <c r="E66" s="20"/>
      <c r="F66" s="20"/>
      <c r="G66" s="19"/>
      <c r="H66" s="19"/>
      <c r="I66" s="19"/>
      <c r="J66" s="19"/>
      <c r="K66" s="19"/>
      <c r="L66" s="19"/>
      <c r="M66" s="20"/>
      <c r="N66" s="19"/>
      <c r="O66" s="20"/>
      <c r="P66" s="20"/>
      <c r="Q66" s="20"/>
      <c r="R66" s="20"/>
      <c r="S66" s="20"/>
      <c r="T66" s="21"/>
      <c r="U66" s="4"/>
      <c r="V66" s="4"/>
      <c r="W66" s="4"/>
      <c r="X66" s="4"/>
      <c r="Y66" s="4"/>
      <c r="Z66" s="4"/>
    </row>
    <row r="67" spans="1:26" ht="13.5" customHeight="1">
      <c r="A67" s="6"/>
      <c r="B67" s="23"/>
      <c r="C67" s="18"/>
      <c r="D67" s="20"/>
      <c r="E67" s="20"/>
      <c r="F67" s="20"/>
      <c r="G67" s="19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1"/>
      <c r="U67" s="4"/>
      <c r="V67" s="4"/>
      <c r="W67" s="4"/>
      <c r="X67" s="4"/>
      <c r="Y67" s="4"/>
      <c r="Z67" s="4"/>
    </row>
    <row r="68" spans="1:26" ht="13.5" customHeight="1">
      <c r="A68" s="6"/>
      <c r="B68" s="23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1"/>
      <c r="U68" s="4"/>
      <c r="V68" s="4"/>
      <c r="W68" s="4"/>
      <c r="X68" s="4"/>
      <c r="Y68" s="4"/>
      <c r="Z68" s="4"/>
    </row>
    <row r="69" spans="1:26" ht="13.5" customHeight="1">
      <c r="A69" s="6"/>
      <c r="B69" s="23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1"/>
      <c r="U69" s="4"/>
      <c r="V69" s="4"/>
      <c r="W69" s="4"/>
      <c r="X69" s="4"/>
      <c r="Y69" s="4"/>
      <c r="Z69" s="4"/>
    </row>
    <row r="70" spans="1:26" ht="13.5" customHeight="1">
      <c r="A70" s="6"/>
      <c r="B70" s="23"/>
      <c r="C70" s="18"/>
      <c r="D70" s="20"/>
      <c r="E70" s="20"/>
      <c r="F70" s="20"/>
      <c r="G70" s="20"/>
      <c r="H70" s="20"/>
      <c r="I70" s="20"/>
      <c r="J70" s="19"/>
      <c r="K70" s="20"/>
      <c r="L70" s="20"/>
      <c r="M70" s="20"/>
      <c r="N70" s="20"/>
      <c r="O70" s="20"/>
      <c r="P70" s="20"/>
      <c r="Q70" s="20"/>
      <c r="R70" s="20"/>
      <c r="S70" s="20"/>
      <c r="T70" s="21"/>
      <c r="U70" s="4"/>
      <c r="V70" s="4"/>
      <c r="W70" s="4"/>
      <c r="X70" s="4"/>
      <c r="Y70" s="4"/>
      <c r="Z70" s="4"/>
    </row>
    <row r="71" spans="1:26" ht="13.5" customHeight="1">
      <c r="A71" s="6"/>
      <c r="B71" s="23"/>
      <c r="C71" s="18"/>
      <c r="D71" s="20"/>
      <c r="E71" s="20"/>
      <c r="F71" s="20"/>
      <c r="G71" s="20"/>
      <c r="H71" s="20"/>
      <c r="I71" s="20"/>
      <c r="J71" s="19"/>
      <c r="K71" s="20"/>
      <c r="L71" s="19"/>
      <c r="M71" s="19"/>
      <c r="N71" s="19"/>
      <c r="O71" s="20"/>
      <c r="P71" s="20"/>
      <c r="Q71" s="19"/>
      <c r="R71" s="20"/>
      <c r="S71" s="20"/>
      <c r="T71" s="21"/>
      <c r="U71" s="4"/>
      <c r="V71" s="4"/>
      <c r="W71" s="4"/>
      <c r="X71" s="4"/>
      <c r="Y71" s="4"/>
      <c r="Z71" s="4"/>
    </row>
    <row r="72" spans="1:26" ht="13.5" customHeight="1">
      <c r="A72" s="6"/>
      <c r="B72" s="23"/>
      <c r="C72" s="18"/>
      <c r="D72" s="20"/>
      <c r="E72" s="20"/>
      <c r="F72" s="20"/>
      <c r="G72" s="20"/>
      <c r="H72" s="20"/>
      <c r="I72" s="20"/>
      <c r="J72" s="19"/>
      <c r="K72" s="20"/>
      <c r="L72" s="20"/>
      <c r="M72" s="20"/>
      <c r="N72" s="20"/>
      <c r="O72" s="20"/>
      <c r="P72" s="20"/>
      <c r="Q72" s="20"/>
      <c r="R72" s="20"/>
      <c r="S72" s="20"/>
      <c r="T72" s="21"/>
      <c r="U72" s="4"/>
      <c r="V72" s="4"/>
      <c r="W72" s="4"/>
      <c r="X72" s="4"/>
      <c r="Y72" s="4"/>
      <c r="Z72" s="4"/>
    </row>
    <row r="73" spans="1:26" ht="13.5" customHeight="1">
      <c r="A73" s="6"/>
      <c r="B73" s="23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1"/>
      <c r="U73" s="4"/>
      <c r="V73" s="4"/>
      <c r="W73" s="4"/>
      <c r="X73" s="4"/>
      <c r="Y73" s="4"/>
      <c r="Z73" s="4"/>
    </row>
    <row r="74" spans="1:26" ht="13.5" customHeight="1">
      <c r="A74" s="6"/>
      <c r="B74" s="12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1"/>
      <c r="U74" s="4"/>
      <c r="V74" s="4"/>
      <c r="W74" s="4"/>
      <c r="X74" s="4"/>
      <c r="Y74" s="4"/>
      <c r="Z74" s="4"/>
    </row>
    <row r="75" spans="1:26" ht="13.5" customHeight="1">
      <c r="A75" s="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4"/>
      <c r="V75" s="4"/>
      <c r="W75" s="4"/>
      <c r="X75" s="4"/>
      <c r="Y75" s="4"/>
      <c r="Z75" s="4"/>
    </row>
    <row r="76" spans="1:26" ht="13.5" customHeight="1">
      <c r="A76" s="25" t="s">
        <v>32</v>
      </c>
      <c r="B76" s="5"/>
      <c r="C76" s="5"/>
      <c r="D76" s="5"/>
      <c r="E76" s="5"/>
      <c r="F76" s="5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6"/>
      <c r="B77" s="17" t="s">
        <v>33</v>
      </c>
      <c r="C77" s="17" t="s">
        <v>34</v>
      </c>
      <c r="D77" s="17" t="s">
        <v>35</v>
      </c>
      <c r="E77" s="17" t="s">
        <v>2</v>
      </c>
      <c r="F77" s="17" t="s">
        <v>36</v>
      </c>
      <c r="G77" s="17" t="s">
        <v>37</v>
      </c>
      <c r="H77" s="17" t="s">
        <v>38</v>
      </c>
      <c r="I77" s="17" t="s">
        <v>39</v>
      </c>
      <c r="J77" s="17" t="s">
        <v>40</v>
      </c>
      <c r="K77" s="10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6"/>
      <c r="B78" s="26" t="s">
        <v>24</v>
      </c>
      <c r="C78" s="27">
        <v>45249</v>
      </c>
      <c r="D78" s="68" t="s">
        <v>6</v>
      </c>
      <c r="E78" s="29">
        <f aca="true" t="shared" si="11" ref="E78:E85">ROUND(VLOOKUP(B78,$B$4:$C$64,2,FALSE)/2,1)</f>
        <v>5.1</v>
      </c>
      <c r="F78" s="30">
        <v>81</v>
      </c>
      <c r="G78" s="30">
        <v>72</v>
      </c>
      <c r="H78" s="72">
        <f aca="true" t="shared" si="12" ref="H78:H141">F78-ROUND(E78,0)</f>
        <v>76</v>
      </c>
      <c r="I78" s="29">
        <f aca="true" t="shared" si="13" ref="I78:I141">G78-H78</f>
        <v>-4</v>
      </c>
      <c r="J78" s="31">
        <f aca="true" t="shared" si="14" ref="J78:J85">IF(I78&gt;0,E78-I78*0.2,IF(I78&lt;-3,E78+0.1,E78))</f>
        <v>5.199999999999999</v>
      </c>
      <c r="K78" s="10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6"/>
      <c r="B79" s="32" t="s">
        <v>31</v>
      </c>
      <c r="C79" s="27">
        <v>45249</v>
      </c>
      <c r="D79" s="68" t="s">
        <v>6</v>
      </c>
      <c r="E79" s="34">
        <f t="shared" si="11"/>
        <v>2.3</v>
      </c>
      <c r="F79" s="35">
        <v>75</v>
      </c>
      <c r="G79" s="35">
        <v>72</v>
      </c>
      <c r="H79" s="72">
        <f t="shared" si="12"/>
        <v>73</v>
      </c>
      <c r="I79" s="29">
        <f t="shared" si="13"/>
        <v>-1</v>
      </c>
      <c r="J79" s="36">
        <f t="shared" si="14"/>
        <v>2.3</v>
      </c>
      <c r="K79" s="10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6"/>
      <c r="B80" s="67" t="s">
        <v>26</v>
      </c>
      <c r="C80" s="27">
        <v>45249</v>
      </c>
      <c r="D80" s="68" t="s">
        <v>6</v>
      </c>
      <c r="E80" s="34">
        <f t="shared" si="11"/>
        <v>6.9</v>
      </c>
      <c r="F80" s="35">
        <v>83</v>
      </c>
      <c r="G80" s="35">
        <v>72</v>
      </c>
      <c r="H80" s="72">
        <f t="shared" si="12"/>
        <v>76</v>
      </c>
      <c r="I80" s="29">
        <f t="shared" si="13"/>
        <v>-4</v>
      </c>
      <c r="J80" s="36">
        <f t="shared" si="14"/>
        <v>7</v>
      </c>
      <c r="K80" s="10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6"/>
      <c r="B81" s="67" t="s">
        <v>27</v>
      </c>
      <c r="C81" s="27">
        <v>45249</v>
      </c>
      <c r="D81" s="68" t="s">
        <v>6</v>
      </c>
      <c r="E81" s="34">
        <f t="shared" si="11"/>
        <v>7.4</v>
      </c>
      <c r="F81" s="35">
        <v>86</v>
      </c>
      <c r="G81" s="35">
        <v>72</v>
      </c>
      <c r="H81" s="72">
        <f t="shared" si="12"/>
        <v>79</v>
      </c>
      <c r="I81" s="29">
        <f t="shared" si="13"/>
        <v>-7</v>
      </c>
      <c r="J81" s="38">
        <f t="shared" si="14"/>
        <v>7.5</v>
      </c>
      <c r="K81" s="1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6"/>
      <c r="B82" s="67" t="s">
        <v>28</v>
      </c>
      <c r="C82" s="27">
        <v>45249</v>
      </c>
      <c r="D82" s="68" t="s">
        <v>6</v>
      </c>
      <c r="E82" s="34">
        <f t="shared" si="11"/>
        <v>3.7</v>
      </c>
      <c r="F82" s="35">
        <v>75</v>
      </c>
      <c r="G82" s="35">
        <v>72</v>
      </c>
      <c r="H82" s="72">
        <f t="shared" si="12"/>
        <v>71</v>
      </c>
      <c r="I82" s="29">
        <f t="shared" si="13"/>
        <v>1</v>
      </c>
      <c r="J82" s="36">
        <f t="shared" si="14"/>
        <v>3.5</v>
      </c>
      <c r="K82" s="1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6"/>
      <c r="B83" s="67" t="s">
        <v>25</v>
      </c>
      <c r="C83" s="27">
        <v>45249</v>
      </c>
      <c r="D83" s="68" t="s">
        <v>6</v>
      </c>
      <c r="E83" s="34">
        <f t="shared" si="11"/>
        <v>7</v>
      </c>
      <c r="F83" s="35">
        <v>87</v>
      </c>
      <c r="G83" s="35">
        <v>72</v>
      </c>
      <c r="H83" s="72">
        <f t="shared" si="12"/>
        <v>80</v>
      </c>
      <c r="I83" s="29">
        <f t="shared" si="13"/>
        <v>-8</v>
      </c>
      <c r="J83" s="36">
        <f t="shared" si="14"/>
        <v>7.1</v>
      </c>
      <c r="K83" s="1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6"/>
      <c r="B84" s="67" t="s">
        <v>29</v>
      </c>
      <c r="C84" s="27">
        <v>45249</v>
      </c>
      <c r="D84" s="68" t="s">
        <v>6</v>
      </c>
      <c r="E84" s="34">
        <f t="shared" si="11"/>
        <v>7.7</v>
      </c>
      <c r="F84" s="35">
        <v>100</v>
      </c>
      <c r="G84" s="35">
        <v>72</v>
      </c>
      <c r="H84" s="72">
        <f t="shared" si="12"/>
        <v>92</v>
      </c>
      <c r="I84" s="29">
        <f t="shared" si="13"/>
        <v>-20</v>
      </c>
      <c r="J84" s="36">
        <f t="shared" si="14"/>
        <v>7.8</v>
      </c>
      <c r="K84" s="10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6"/>
      <c r="B85" s="67" t="s">
        <v>30</v>
      </c>
      <c r="C85" s="27">
        <v>45249</v>
      </c>
      <c r="D85" s="68" t="s">
        <v>6</v>
      </c>
      <c r="E85" s="34">
        <f t="shared" si="11"/>
        <v>7.1</v>
      </c>
      <c r="F85" s="35">
        <v>101</v>
      </c>
      <c r="G85" s="35">
        <v>72</v>
      </c>
      <c r="H85" s="72">
        <f t="shared" si="12"/>
        <v>94</v>
      </c>
      <c r="I85" s="29">
        <f t="shared" si="13"/>
        <v>-22</v>
      </c>
      <c r="J85" s="36">
        <f t="shared" si="14"/>
        <v>7.199999999999999</v>
      </c>
      <c r="K85" s="10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6"/>
      <c r="B86" s="17" t="s">
        <v>24</v>
      </c>
      <c r="C86" s="69" t="s">
        <v>42</v>
      </c>
      <c r="D86" s="28" t="s">
        <v>4</v>
      </c>
      <c r="E86" s="34">
        <v>5.2</v>
      </c>
      <c r="F86" s="30">
        <v>83</v>
      </c>
      <c r="G86" s="30">
        <v>72</v>
      </c>
      <c r="H86" s="72">
        <f t="shared" si="12"/>
        <v>78</v>
      </c>
      <c r="I86" s="29">
        <f t="shared" si="13"/>
        <v>-6</v>
      </c>
      <c r="J86" s="31">
        <f aca="true" t="shared" si="15" ref="J86:J94">IF(I86&gt;0,E86-I86*0.2,IF(I86&lt;-3,E86+0.1,E86))</f>
        <v>5.3</v>
      </c>
      <c r="K86" s="10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6"/>
      <c r="B87" s="67" t="s">
        <v>31</v>
      </c>
      <c r="C87" s="69" t="s">
        <v>42</v>
      </c>
      <c r="D87" s="25" t="s">
        <v>4</v>
      </c>
      <c r="E87" s="34">
        <v>2.3</v>
      </c>
      <c r="F87" s="35">
        <v>65</v>
      </c>
      <c r="G87" s="30">
        <v>72</v>
      </c>
      <c r="H87" s="72">
        <f t="shared" si="12"/>
        <v>63</v>
      </c>
      <c r="I87" s="29">
        <f t="shared" si="13"/>
        <v>9</v>
      </c>
      <c r="J87" s="36">
        <f t="shared" si="15"/>
        <v>0.4999999999999998</v>
      </c>
      <c r="K87" s="10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6"/>
      <c r="B88" s="67" t="s">
        <v>26</v>
      </c>
      <c r="C88" s="69" t="s">
        <v>42</v>
      </c>
      <c r="D88" s="25" t="s">
        <v>4</v>
      </c>
      <c r="E88" s="34">
        <v>7</v>
      </c>
      <c r="F88" s="35">
        <v>77</v>
      </c>
      <c r="G88" s="30">
        <v>72</v>
      </c>
      <c r="H88" s="72">
        <f t="shared" si="12"/>
        <v>70</v>
      </c>
      <c r="I88" s="29">
        <f t="shared" si="13"/>
        <v>2</v>
      </c>
      <c r="J88" s="36">
        <f t="shared" si="15"/>
        <v>6.6</v>
      </c>
      <c r="K88" s="10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6"/>
      <c r="B89" s="67" t="s">
        <v>27</v>
      </c>
      <c r="C89" s="69" t="s">
        <v>42</v>
      </c>
      <c r="D89" s="25" t="s">
        <v>4</v>
      </c>
      <c r="E89" s="34">
        <v>7.5</v>
      </c>
      <c r="F89" s="35">
        <v>79</v>
      </c>
      <c r="G89" s="30">
        <v>72</v>
      </c>
      <c r="H89" s="72">
        <f t="shared" si="12"/>
        <v>71</v>
      </c>
      <c r="I89" s="29">
        <f t="shared" si="13"/>
        <v>1</v>
      </c>
      <c r="J89" s="36">
        <f t="shared" si="15"/>
        <v>7.3</v>
      </c>
      <c r="K89" s="1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6"/>
      <c r="B90" s="67" t="s">
        <v>28</v>
      </c>
      <c r="C90" s="69" t="s">
        <v>42</v>
      </c>
      <c r="D90" s="25" t="s">
        <v>4</v>
      </c>
      <c r="E90" s="34">
        <v>3.5</v>
      </c>
      <c r="F90" s="35">
        <v>77</v>
      </c>
      <c r="G90" s="30">
        <v>72</v>
      </c>
      <c r="H90" s="72">
        <f t="shared" si="12"/>
        <v>73</v>
      </c>
      <c r="I90" s="29">
        <f t="shared" si="13"/>
        <v>-1</v>
      </c>
      <c r="J90" s="36">
        <f t="shared" si="15"/>
        <v>3.5</v>
      </c>
      <c r="K90" s="1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6"/>
      <c r="B91" s="67" t="s">
        <v>25</v>
      </c>
      <c r="C91" s="69" t="s">
        <v>42</v>
      </c>
      <c r="D91" s="25" t="s">
        <v>4</v>
      </c>
      <c r="E91" s="34">
        <v>7.1</v>
      </c>
      <c r="F91" s="35">
        <v>86</v>
      </c>
      <c r="G91" s="30">
        <v>72</v>
      </c>
      <c r="H91" s="72">
        <f t="shared" si="12"/>
        <v>79</v>
      </c>
      <c r="I91" s="29">
        <f t="shared" si="13"/>
        <v>-7</v>
      </c>
      <c r="J91" s="36">
        <f t="shared" si="15"/>
        <v>7.199999999999999</v>
      </c>
      <c r="K91" s="1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6"/>
      <c r="B92" s="67" t="s">
        <v>47</v>
      </c>
      <c r="C92" s="69" t="s">
        <v>42</v>
      </c>
      <c r="D92" s="25" t="s">
        <v>4</v>
      </c>
      <c r="E92" s="34">
        <f>ROUND(VLOOKUP(B92,$B$4:$C$64,2,FALSE)/2,1)</f>
        <v>9.2</v>
      </c>
      <c r="F92" s="35">
        <v>80</v>
      </c>
      <c r="G92" s="30">
        <v>72</v>
      </c>
      <c r="H92" s="72">
        <f t="shared" si="12"/>
        <v>71</v>
      </c>
      <c r="I92" s="29">
        <f t="shared" si="13"/>
        <v>1</v>
      </c>
      <c r="J92" s="36">
        <f t="shared" si="15"/>
        <v>9</v>
      </c>
      <c r="K92" s="10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6"/>
      <c r="B93" s="67" t="s">
        <v>48</v>
      </c>
      <c r="C93" s="69" t="s">
        <v>42</v>
      </c>
      <c r="D93" s="25" t="s">
        <v>4</v>
      </c>
      <c r="E93" s="34">
        <f>ROUND(VLOOKUP(B93,$B$4:$C$64,2,FALSE)/2,1)</f>
        <v>9</v>
      </c>
      <c r="F93" s="35">
        <v>85</v>
      </c>
      <c r="G93" s="30">
        <v>72</v>
      </c>
      <c r="H93" s="72">
        <f t="shared" si="12"/>
        <v>76</v>
      </c>
      <c r="I93" s="29">
        <f t="shared" si="13"/>
        <v>-4</v>
      </c>
      <c r="J93" s="36">
        <f t="shared" si="15"/>
        <v>9.1</v>
      </c>
      <c r="K93" s="10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6"/>
      <c r="B94" s="67" t="s">
        <v>49</v>
      </c>
      <c r="C94" s="69" t="s">
        <v>42</v>
      </c>
      <c r="D94" s="25" t="s">
        <v>4</v>
      </c>
      <c r="E94" s="34">
        <f>ROUND(VLOOKUP(B94,$B$4:$C$64,2,FALSE)/2,1)</f>
        <v>5.6</v>
      </c>
      <c r="F94" s="35">
        <v>88</v>
      </c>
      <c r="G94" s="30">
        <v>72</v>
      </c>
      <c r="H94" s="72">
        <f t="shared" si="12"/>
        <v>82</v>
      </c>
      <c r="I94" s="29">
        <f t="shared" si="13"/>
        <v>-10</v>
      </c>
      <c r="J94" s="36">
        <f t="shared" si="15"/>
        <v>5.699999999999999</v>
      </c>
      <c r="K94" s="10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6"/>
      <c r="B95" s="73" t="s">
        <v>24</v>
      </c>
      <c r="C95" s="43">
        <v>45263</v>
      </c>
      <c r="D95" s="28" t="s">
        <v>5</v>
      </c>
      <c r="E95" s="34">
        <v>5.3</v>
      </c>
      <c r="F95" s="35">
        <v>81</v>
      </c>
      <c r="G95" s="30">
        <v>72</v>
      </c>
      <c r="H95" s="72">
        <f t="shared" si="12"/>
        <v>76</v>
      </c>
      <c r="I95" s="29">
        <f t="shared" si="13"/>
        <v>-4</v>
      </c>
      <c r="J95" s="31">
        <f aca="true" t="shared" si="16" ref="J95:J118">IF(I95&gt;0,E95-I95*0.2,IF(I95&lt;-3,E95+0.1,E95))</f>
        <v>5.3999999999999995</v>
      </c>
      <c r="K95" s="10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6"/>
      <c r="B96" s="74" t="s">
        <v>31</v>
      </c>
      <c r="C96" s="43">
        <v>45263</v>
      </c>
      <c r="D96" s="25" t="s">
        <v>5</v>
      </c>
      <c r="E96" s="34">
        <v>0.5</v>
      </c>
      <c r="F96" s="35">
        <v>74</v>
      </c>
      <c r="G96" s="30">
        <v>72</v>
      </c>
      <c r="H96" s="72">
        <f t="shared" si="12"/>
        <v>73</v>
      </c>
      <c r="I96" s="29">
        <f t="shared" si="13"/>
        <v>-1</v>
      </c>
      <c r="J96" s="36">
        <f t="shared" si="16"/>
        <v>0.5</v>
      </c>
      <c r="K96" s="10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6"/>
      <c r="B97" s="75" t="s">
        <v>49</v>
      </c>
      <c r="C97" s="43">
        <v>45263</v>
      </c>
      <c r="D97" s="25" t="s">
        <v>5</v>
      </c>
      <c r="E97" s="34">
        <v>5.7</v>
      </c>
      <c r="F97" s="35">
        <v>76</v>
      </c>
      <c r="G97" s="30">
        <v>72</v>
      </c>
      <c r="H97" s="72">
        <f t="shared" si="12"/>
        <v>70</v>
      </c>
      <c r="I97" s="29">
        <f t="shared" si="13"/>
        <v>2</v>
      </c>
      <c r="J97" s="36">
        <f t="shared" si="16"/>
        <v>5.3</v>
      </c>
      <c r="K97" s="10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6"/>
      <c r="B98" s="75" t="s">
        <v>27</v>
      </c>
      <c r="C98" s="43">
        <v>45263</v>
      </c>
      <c r="D98" s="25" t="s">
        <v>5</v>
      </c>
      <c r="E98" s="34">
        <v>7.3</v>
      </c>
      <c r="F98" s="35">
        <v>87</v>
      </c>
      <c r="G98" s="30">
        <v>72</v>
      </c>
      <c r="H98" s="72">
        <f t="shared" si="12"/>
        <v>80</v>
      </c>
      <c r="I98" s="29">
        <f t="shared" si="13"/>
        <v>-8</v>
      </c>
      <c r="J98" s="36">
        <f t="shared" si="16"/>
        <v>7.3999999999999995</v>
      </c>
      <c r="K98" s="10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6"/>
      <c r="B99" s="75" t="s">
        <v>28</v>
      </c>
      <c r="C99" s="43">
        <v>45263</v>
      </c>
      <c r="D99" s="25" t="s">
        <v>5</v>
      </c>
      <c r="E99" s="34">
        <v>3.5</v>
      </c>
      <c r="F99" s="35">
        <v>75</v>
      </c>
      <c r="G99" s="30">
        <v>72</v>
      </c>
      <c r="H99" s="72">
        <f t="shared" si="12"/>
        <v>71</v>
      </c>
      <c r="I99" s="29">
        <f t="shared" si="13"/>
        <v>1</v>
      </c>
      <c r="J99" s="36">
        <f t="shared" si="16"/>
        <v>3.3</v>
      </c>
      <c r="K99" s="10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6"/>
      <c r="B100" s="75" t="s">
        <v>25</v>
      </c>
      <c r="C100" s="43">
        <v>45263</v>
      </c>
      <c r="D100" s="25" t="s">
        <v>5</v>
      </c>
      <c r="E100" s="34">
        <v>7.2</v>
      </c>
      <c r="F100" s="35">
        <v>76</v>
      </c>
      <c r="G100" s="30">
        <v>72</v>
      </c>
      <c r="H100" s="72">
        <f t="shared" si="12"/>
        <v>69</v>
      </c>
      <c r="I100" s="29">
        <f t="shared" si="13"/>
        <v>3</v>
      </c>
      <c r="J100" s="36">
        <f t="shared" si="16"/>
        <v>6.6</v>
      </c>
      <c r="K100" s="10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6"/>
      <c r="B101" s="75" t="s">
        <v>48</v>
      </c>
      <c r="C101" s="43">
        <v>45263</v>
      </c>
      <c r="D101" s="25" t="s">
        <v>5</v>
      </c>
      <c r="E101" s="34">
        <v>9.1</v>
      </c>
      <c r="F101" s="35">
        <v>95</v>
      </c>
      <c r="G101" s="30">
        <v>72</v>
      </c>
      <c r="H101" s="72">
        <f t="shared" si="12"/>
        <v>86</v>
      </c>
      <c r="I101" s="29">
        <f t="shared" si="13"/>
        <v>-14</v>
      </c>
      <c r="J101" s="36">
        <f t="shared" si="16"/>
        <v>9.2</v>
      </c>
      <c r="K101" s="10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6"/>
      <c r="B102" s="75" t="s">
        <v>50</v>
      </c>
      <c r="C102" s="43">
        <v>45263</v>
      </c>
      <c r="D102" s="25" t="s">
        <v>5</v>
      </c>
      <c r="E102" s="34">
        <f>ROUND(VLOOKUP(B102,$B$4:$C$64,2,FALSE)/2,1)</f>
        <v>9.2</v>
      </c>
      <c r="F102" s="35">
        <v>98</v>
      </c>
      <c r="G102" s="30">
        <v>72</v>
      </c>
      <c r="H102" s="72">
        <f t="shared" si="12"/>
        <v>89</v>
      </c>
      <c r="I102" s="29">
        <f t="shared" si="13"/>
        <v>-17</v>
      </c>
      <c r="J102" s="36">
        <f t="shared" si="16"/>
        <v>9.299999999999999</v>
      </c>
      <c r="K102" s="1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6"/>
      <c r="B103" s="75" t="s">
        <v>51</v>
      </c>
      <c r="C103" s="43">
        <v>45263</v>
      </c>
      <c r="D103" s="25" t="s">
        <v>5</v>
      </c>
      <c r="E103" s="34">
        <f>ROUND(VLOOKUP(B103,$B$4:$C$64,2,FALSE)/2,1)</f>
        <v>6.2</v>
      </c>
      <c r="F103" s="35">
        <v>94</v>
      </c>
      <c r="G103" s="30">
        <v>72</v>
      </c>
      <c r="H103" s="72">
        <f t="shared" si="12"/>
        <v>88</v>
      </c>
      <c r="I103" s="29">
        <f t="shared" si="13"/>
        <v>-16</v>
      </c>
      <c r="J103" s="36">
        <f t="shared" si="16"/>
        <v>6.3</v>
      </c>
      <c r="K103" s="1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6"/>
      <c r="B104" s="75" t="s">
        <v>52</v>
      </c>
      <c r="C104" s="43">
        <v>45263</v>
      </c>
      <c r="D104" s="25" t="s">
        <v>5</v>
      </c>
      <c r="E104" s="34">
        <f>ROUND(VLOOKUP(B104,$B$4:$C$64,2,FALSE)/2,1)</f>
        <v>4.6</v>
      </c>
      <c r="F104" s="35">
        <v>93</v>
      </c>
      <c r="G104" s="30">
        <v>72</v>
      </c>
      <c r="H104" s="72">
        <f t="shared" si="12"/>
        <v>88</v>
      </c>
      <c r="I104" s="29">
        <f t="shared" si="13"/>
        <v>-16</v>
      </c>
      <c r="J104" s="36">
        <f t="shared" si="16"/>
        <v>4.699999999999999</v>
      </c>
      <c r="K104" s="1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6"/>
      <c r="B105" s="75" t="s">
        <v>53</v>
      </c>
      <c r="C105" s="43">
        <v>45263</v>
      </c>
      <c r="D105" s="25" t="s">
        <v>5</v>
      </c>
      <c r="E105" s="34">
        <f>ROUND(VLOOKUP(B105,$B$4:$C$64,2,FALSE)/2,1)</f>
        <v>5.4</v>
      </c>
      <c r="F105" s="35">
        <v>119</v>
      </c>
      <c r="G105" s="30">
        <v>72</v>
      </c>
      <c r="H105" s="72">
        <f t="shared" si="12"/>
        <v>114</v>
      </c>
      <c r="I105" s="29">
        <f t="shared" si="13"/>
        <v>-42</v>
      </c>
      <c r="J105" s="36">
        <f t="shared" si="16"/>
        <v>5.5</v>
      </c>
      <c r="K105" s="1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6"/>
      <c r="B106" s="75" t="s">
        <v>54</v>
      </c>
      <c r="C106" s="43">
        <v>45263</v>
      </c>
      <c r="D106" s="25" t="s">
        <v>5</v>
      </c>
      <c r="E106" s="34">
        <f>ROUND(VLOOKUP(B106,$B$4:$C$64,2,FALSE)/2,1)</f>
        <v>3.3</v>
      </c>
      <c r="F106" s="35">
        <v>86</v>
      </c>
      <c r="G106" s="30">
        <v>72</v>
      </c>
      <c r="H106" s="72">
        <f t="shared" si="12"/>
        <v>83</v>
      </c>
      <c r="I106" s="29">
        <f t="shared" si="13"/>
        <v>-11</v>
      </c>
      <c r="J106" s="36">
        <f t="shared" si="16"/>
        <v>3.4</v>
      </c>
      <c r="K106" s="10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6"/>
      <c r="B107" s="39" t="s">
        <v>24</v>
      </c>
      <c r="C107" s="43">
        <v>45270</v>
      </c>
      <c r="D107" s="68" t="s">
        <v>8</v>
      </c>
      <c r="E107" s="34">
        <v>5.4</v>
      </c>
      <c r="F107" s="77">
        <v>85</v>
      </c>
      <c r="G107" s="30">
        <v>72</v>
      </c>
      <c r="H107" s="72">
        <f t="shared" si="12"/>
        <v>80</v>
      </c>
      <c r="I107" s="29">
        <f t="shared" si="13"/>
        <v>-8</v>
      </c>
      <c r="J107" s="31">
        <f t="shared" si="16"/>
        <v>5.5</v>
      </c>
      <c r="K107" s="10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6"/>
      <c r="B108" s="39" t="s">
        <v>31</v>
      </c>
      <c r="C108" s="43">
        <v>45270</v>
      </c>
      <c r="D108" s="68" t="s">
        <v>8</v>
      </c>
      <c r="E108" s="34">
        <v>0.5</v>
      </c>
      <c r="F108" s="77">
        <v>69</v>
      </c>
      <c r="G108" s="30">
        <v>72</v>
      </c>
      <c r="H108" s="72">
        <f t="shared" si="12"/>
        <v>68</v>
      </c>
      <c r="I108" s="29">
        <f t="shared" si="13"/>
        <v>4</v>
      </c>
      <c r="J108" s="36">
        <f t="shared" si="16"/>
        <v>-0.30000000000000004</v>
      </c>
      <c r="K108" s="10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6"/>
      <c r="B109" s="39" t="s">
        <v>27</v>
      </c>
      <c r="C109" s="43">
        <v>45270</v>
      </c>
      <c r="D109" s="68" t="s">
        <v>8</v>
      </c>
      <c r="E109" s="34">
        <f>ROUND(VLOOKUP(B109,$B$4:$C$64,2,FALSE)/2,1)</f>
        <v>7.4</v>
      </c>
      <c r="F109" s="77">
        <v>88</v>
      </c>
      <c r="G109" s="30">
        <v>72</v>
      </c>
      <c r="H109" s="72">
        <f t="shared" si="12"/>
        <v>81</v>
      </c>
      <c r="I109" s="29">
        <f t="shared" si="13"/>
        <v>-9</v>
      </c>
      <c r="J109" s="36">
        <f t="shared" si="16"/>
        <v>7.5</v>
      </c>
      <c r="K109" s="10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6"/>
      <c r="B110" s="39" t="s">
        <v>28</v>
      </c>
      <c r="C110" s="43">
        <v>45270</v>
      </c>
      <c r="D110" s="68" t="s">
        <v>8</v>
      </c>
      <c r="E110" s="34">
        <v>3.3</v>
      </c>
      <c r="F110" s="77">
        <v>80</v>
      </c>
      <c r="G110" s="30">
        <v>72</v>
      </c>
      <c r="H110" s="72">
        <f t="shared" si="12"/>
        <v>77</v>
      </c>
      <c r="I110" s="29">
        <f t="shared" si="13"/>
        <v>-5</v>
      </c>
      <c r="J110" s="36">
        <f t="shared" si="16"/>
        <v>3.4</v>
      </c>
      <c r="K110" s="10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6"/>
      <c r="B111" s="39" t="s">
        <v>25</v>
      </c>
      <c r="C111" s="43">
        <v>45270</v>
      </c>
      <c r="D111" s="68" t="s">
        <v>8</v>
      </c>
      <c r="E111" s="34">
        <v>6.6</v>
      </c>
      <c r="F111" s="77">
        <v>83</v>
      </c>
      <c r="G111" s="30">
        <v>72</v>
      </c>
      <c r="H111" s="72">
        <f t="shared" si="12"/>
        <v>76</v>
      </c>
      <c r="I111" s="29">
        <f t="shared" si="13"/>
        <v>-4</v>
      </c>
      <c r="J111" s="36">
        <f t="shared" si="16"/>
        <v>6.699999999999999</v>
      </c>
      <c r="K111" s="10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6"/>
      <c r="B112" s="39" t="s">
        <v>48</v>
      </c>
      <c r="C112" s="43">
        <v>45270</v>
      </c>
      <c r="D112" s="68" t="s">
        <v>8</v>
      </c>
      <c r="E112" s="34">
        <v>9.2</v>
      </c>
      <c r="F112" s="77">
        <v>89</v>
      </c>
      <c r="G112" s="30">
        <v>72</v>
      </c>
      <c r="H112" s="72">
        <f t="shared" si="12"/>
        <v>80</v>
      </c>
      <c r="I112" s="29">
        <f t="shared" si="13"/>
        <v>-8</v>
      </c>
      <c r="J112" s="36">
        <f t="shared" si="16"/>
        <v>9.299999999999999</v>
      </c>
      <c r="K112" s="10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6"/>
      <c r="B113" s="39" t="s">
        <v>50</v>
      </c>
      <c r="C113" s="43">
        <v>45270</v>
      </c>
      <c r="D113" s="68" t="s">
        <v>8</v>
      </c>
      <c r="E113" s="34">
        <v>9.3</v>
      </c>
      <c r="F113" s="77">
        <v>89</v>
      </c>
      <c r="G113" s="30">
        <v>72</v>
      </c>
      <c r="H113" s="72">
        <f t="shared" si="12"/>
        <v>80</v>
      </c>
      <c r="I113" s="29">
        <f t="shared" si="13"/>
        <v>-8</v>
      </c>
      <c r="J113" s="36">
        <f t="shared" si="16"/>
        <v>9.4</v>
      </c>
      <c r="K113" s="10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6"/>
      <c r="B114" s="39" t="s">
        <v>53</v>
      </c>
      <c r="C114" s="43">
        <v>45270</v>
      </c>
      <c r="D114" s="68" t="s">
        <v>8</v>
      </c>
      <c r="E114" s="34">
        <v>5.5</v>
      </c>
      <c r="F114" s="77">
        <v>152</v>
      </c>
      <c r="G114" s="30">
        <v>72</v>
      </c>
      <c r="H114" s="72">
        <f t="shared" si="12"/>
        <v>146</v>
      </c>
      <c r="I114" s="29">
        <f t="shared" si="13"/>
        <v>-74</v>
      </c>
      <c r="J114" s="36">
        <f t="shared" si="16"/>
        <v>5.6</v>
      </c>
      <c r="K114" s="10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6"/>
      <c r="B115" s="39" t="s">
        <v>49</v>
      </c>
      <c r="C115" s="43">
        <v>45270</v>
      </c>
      <c r="D115" s="68" t="s">
        <v>8</v>
      </c>
      <c r="E115" s="34">
        <v>5.7</v>
      </c>
      <c r="F115" s="77">
        <v>81</v>
      </c>
      <c r="G115" s="30">
        <v>72</v>
      </c>
      <c r="H115" s="72">
        <f t="shared" si="12"/>
        <v>75</v>
      </c>
      <c r="I115" s="29">
        <f t="shared" si="13"/>
        <v>-3</v>
      </c>
      <c r="J115" s="36">
        <f t="shared" si="16"/>
        <v>5.7</v>
      </c>
      <c r="K115" s="10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6"/>
      <c r="B116" s="39" t="s">
        <v>26</v>
      </c>
      <c r="C116" s="43">
        <v>45270</v>
      </c>
      <c r="D116" s="68" t="s">
        <v>8</v>
      </c>
      <c r="E116" s="34">
        <v>6.6</v>
      </c>
      <c r="F116" s="77">
        <v>83</v>
      </c>
      <c r="G116" s="30">
        <v>72</v>
      </c>
      <c r="H116" s="72">
        <f t="shared" si="12"/>
        <v>76</v>
      </c>
      <c r="I116" s="29">
        <f t="shared" si="13"/>
        <v>-4</v>
      </c>
      <c r="J116" s="36">
        <f t="shared" si="16"/>
        <v>6.699999999999999</v>
      </c>
      <c r="K116" s="10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6"/>
      <c r="B117" s="39" t="s">
        <v>56</v>
      </c>
      <c r="C117" s="43">
        <v>45270</v>
      </c>
      <c r="D117" s="68" t="s">
        <v>8</v>
      </c>
      <c r="E117" s="34">
        <f>ROUND(VLOOKUP(B117,$B$4:$C$64,2,FALSE)/2,1)</f>
        <v>6.4</v>
      </c>
      <c r="F117" s="77">
        <v>113</v>
      </c>
      <c r="G117" s="30">
        <v>72</v>
      </c>
      <c r="H117" s="72">
        <f t="shared" si="12"/>
        <v>107</v>
      </c>
      <c r="I117" s="29">
        <f t="shared" si="13"/>
        <v>-35</v>
      </c>
      <c r="J117" s="36">
        <f t="shared" si="16"/>
        <v>6.5</v>
      </c>
      <c r="K117" s="10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6"/>
      <c r="B118" s="39" t="s">
        <v>57</v>
      </c>
      <c r="C118" s="43">
        <v>45270</v>
      </c>
      <c r="D118" s="68" t="s">
        <v>8</v>
      </c>
      <c r="E118" s="34">
        <f>ROUND(VLOOKUP(B118,$B$4:$C$64,2,FALSE)/2,1)</f>
        <v>7.2</v>
      </c>
      <c r="F118" s="77">
        <v>118</v>
      </c>
      <c r="G118" s="30">
        <v>72</v>
      </c>
      <c r="H118" s="72">
        <f t="shared" si="12"/>
        <v>111</v>
      </c>
      <c r="I118" s="29">
        <f t="shared" si="13"/>
        <v>-39</v>
      </c>
      <c r="J118" s="36">
        <f t="shared" si="16"/>
        <v>7.3</v>
      </c>
      <c r="K118" s="10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6"/>
      <c r="B119" s="39" t="s">
        <v>24</v>
      </c>
      <c r="C119" s="33">
        <v>45277</v>
      </c>
      <c r="D119" s="28" t="s">
        <v>7</v>
      </c>
      <c r="E119" s="34">
        <v>5.5</v>
      </c>
      <c r="F119" s="30">
        <v>86</v>
      </c>
      <c r="G119" s="30">
        <v>72</v>
      </c>
      <c r="H119" s="72">
        <f t="shared" si="12"/>
        <v>80</v>
      </c>
      <c r="I119" s="29">
        <f t="shared" si="13"/>
        <v>-8</v>
      </c>
      <c r="J119" s="31">
        <f aca="true" t="shared" si="17" ref="J119:J140">IF(I119&gt;0,E119-I119*0.2,IF(I119&lt;-3,E119+0.1,E119))</f>
        <v>5.6</v>
      </c>
      <c r="K119" s="10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6"/>
      <c r="B120" s="39" t="s">
        <v>31</v>
      </c>
      <c r="C120" s="33">
        <v>45277</v>
      </c>
      <c r="D120" s="25" t="s">
        <v>7</v>
      </c>
      <c r="E120" s="34">
        <v>-0.3</v>
      </c>
      <c r="F120" s="35">
        <v>82</v>
      </c>
      <c r="G120" s="30">
        <v>72</v>
      </c>
      <c r="H120" s="77">
        <f t="shared" si="12"/>
        <v>82</v>
      </c>
      <c r="I120" s="29">
        <f t="shared" si="13"/>
        <v>-10</v>
      </c>
      <c r="J120" s="36">
        <f t="shared" si="17"/>
        <v>-0.19999999999999998</v>
      </c>
      <c r="K120" s="10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6"/>
      <c r="B121" s="39" t="s">
        <v>27</v>
      </c>
      <c r="C121" s="33">
        <v>45277</v>
      </c>
      <c r="D121" s="25" t="s">
        <v>7</v>
      </c>
      <c r="E121" s="34">
        <v>7.5</v>
      </c>
      <c r="F121" s="35">
        <v>78</v>
      </c>
      <c r="G121" s="30">
        <v>72</v>
      </c>
      <c r="H121" s="77">
        <f t="shared" si="12"/>
        <v>70</v>
      </c>
      <c r="I121" s="29">
        <f t="shared" si="13"/>
        <v>2</v>
      </c>
      <c r="J121" s="36">
        <f t="shared" si="17"/>
        <v>7.1</v>
      </c>
      <c r="K121" s="10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6"/>
      <c r="B122" s="39" t="s">
        <v>28</v>
      </c>
      <c r="C122" s="33">
        <v>45277</v>
      </c>
      <c r="D122" s="25" t="s">
        <v>7</v>
      </c>
      <c r="E122" s="34">
        <v>3.4</v>
      </c>
      <c r="F122" s="35">
        <v>70</v>
      </c>
      <c r="G122" s="30">
        <v>72</v>
      </c>
      <c r="H122" s="77">
        <f t="shared" si="12"/>
        <v>67</v>
      </c>
      <c r="I122" s="29">
        <f t="shared" si="13"/>
        <v>5</v>
      </c>
      <c r="J122" s="36">
        <f t="shared" si="17"/>
        <v>2.4</v>
      </c>
      <c r="K122" s="10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6"/>
      <c r="B123" s="39" t="s">
        <v>25</v>
      </c>
      <c r="C123" s="33">
        <v>45277</v>
      </c>
      <c r="D123" s="25" t="s">
        <v>7</v>
      </c>
      <c r="E123" s="34">
        <v>6.7</v>
      </c>
      <c r="F123" s="35">
        <v>82</v>
      </c>
      <c r="G123" s="30">
        <v>72</v>
      </c>
      <c r="H123" s="77">
        <f t="shared" si="12"/>
        <v>75</v>
      </c>
      <c r="I123" s="29">
        <f t="shared" si="13"/>
        <v>-3</v>
      </c>
      <c r="J123" s="36">
        <f t="shared" si="17"/>
        <v>6.7</v>
      </c>
      <c r="K123" s="10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6"/>
      <c r="B124" s="78" t="s">
        <v>51</v>
      </c>
      <c r="C124" s="33">
        <v>45277</v>
      </c>
      <c r="D124" s="25" t="s">
        <v>7</v>
      </c>
      <c r="E124" s="34">
        <v>6.3</v>
      </c>
      <c r="F124" s="35">
        <v>98</v>
      </c>
      <c r="G124" s="30">
        <v>72</v>
      </c>
      <c r="H124" s="77">
        <f t="shared" si="12"/>
        <v>92</v>
      </c>
      <c r="I124" s="29">
        <f t="shared" si="13"/>
        <v>-20</v>
      </c>
      <c r="J124" s="36">
        <f t="shared" si="17"/>
        <v>6.3999999999999995</v>
      </c>
      <c r="K124" s="10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6"/>
      <c r="B125" s="78" t="s">
        <v>50</v>
      </c>
      <c r="C125" s="33">
        <v>45277</v>
      </c>
      <c r="D125" s="25" t="s">
        <v>7</v>
      </c>
      <c r="E125" s="34">
        <v>9.4</v>
      </c>
      <c r="F125" s="35">
        <v>75</v>
      </c>
      <c r="G125" s="30">
        <v>72</v>
      </c>
      <c r="H125" s="77">
        <f t="shared" si="12"/>
        <v>66</v>
      </c>
      <c r="I125" s="29">
        <f t="shared" si="13"/>
        <v>6</v>
      </c>
      <c r="J125" s="36">
        <f t="shared" si="17"/>
        <v>8.2</v>
      </c>
      <c r="K125" s="10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6"/>
      <c r="B126" s="78" t="s">
        <v>58</v>
      </c>
      <c r="C126" s="33">
        <v>45277</v>
      </c>
      <c r="D126" s="25" t="s">
        <v>7</v>
      </c>
      <c r="E126" s="34">
        <f>ROUND(VLOOKUP(B126,$B$4:$C$64,2,FALSE)/2,1)</f>
        <v>1.9</v>
      </c>
      <c r="F126" s="35">
        <v>92</v>
      </c>
      <c r="G126" s="30">
        <v>72</v>
      </c>
      <c r="H126" s="77">
        <f t="shared" si="12"/>
        <v>90</v>
      </c>
      <c r="I126" s="29">
        <f t="shared" si="13"/>
        <v>-18</v>
      </c>
      <c r="J126" s="36">
        <f t="shared" si="17"/>
        <v>2</v>
      </c>
      <c r="K126" s="10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6"/>
      <c r="B127" s="78" t="s">
        <v>26</v>
      </c>
      <c r="C127" s="33">
        <v>45277</v>
      </c>
      <c r="D127" s="25" t="s">
        <v>7</v>
      </c>
      <c r="E127" s="34">
        <v>6.7</v>
      </c>
      <c r="F127" s="35">
        <v>85</v>
      </c>
      <c r="G127" s="30">
        <v>72</v>
      </c>
      <c r="H127" s="77">
        <f t="shared" si="12"/>
        <v>78</v>
      </c>
      <c r="I127" s="29">
        <f t="shared" si="13"/>
        <v>-6</v>
      </c>
      <c r="J127" s="36">
        <f t="shared" si="17"/>
        <v>6.8</v>
      </c>
      <c r="K127" s="10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6"/>
      <c r="B128" s="78" t="s">
        <v>59</v>
      </c>
      <c r="C128" s="33">
        <v>45277</v>
      </c>
      <c r="D128" s="25" t="s">
        <v>7</v>
      </c>
      <c r="E128" s="34">
        <f>ROUND(VLOOKUP(B128,$B$4:$C$64,2,FALSE)/2,1)</f>
        <v>14.7</v>
      </c>
      <c r="F128" s="35">
        <v>110</v>
      </c>
      <c r="G128" s="30">
        <v>72</v>
      </c>
      <c r="H128" s="77">
        <f t="shared" si="12"/>
        <v>95</v>
      </c>
      <c r="I128" s="29">
        <f t="shared" si="13"/>
        <v>-23</v>
      </c>
      <c r="J128" s="36">
        <f t="shared" si="17"/>
        <v>14.799999999999999</v>
      </c>
      <c r="K128" s="10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6"/>
      <c r="B129" s="80" t="s">
        <v>31</v>
      </c>
      <c r="C129" s="27">
        <v>45298</v>
      </c>
      <c r="D129" s="68" t="s">
        <v>10</v>
      </c>
      <c r="E129" s="29">
        <v>-0.2</v>
      </c>
      <c r="F129" s="30">
        <v>71</v>
      </c>
      <c r="G129" s="30">
        <v>71</v>
      </c>
      <c r="H129" s="77">
        <f t="shared" si="12"/>
        <v>71</v>
      </c>
      <c r="I129" s="29">
        <f t="shared" si="13"/>
        <v>0</v>
      </c>
      <c r="J129" s="31">
        <f t="shared" si="17"/>
        <v>-0.2</v>
      </c>
      <c r="K129" s="10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6"/>
      <c r="B130" s="78" t="s">
        <v>27</v>
      </c>
      <c r="C130" s="27">
        <v>45298</v>
      </c>
      <c r="D130" s="68" t="s">
        <v>10</v>
      </c>
      <c r="E130" s="34">
        <v>7.1</v>
      </c>
      <c r="F130" s="35">
        <v>84</v>
      </c>
      <c r="G130" s="30">
        <v>71</v>
      </c>
      <c r="H130" s="77">
        <f t="shared" si="12"/>
        <v>77</v>
      </c>
      <c r="I130" s="29">
        <f t="shared" si="13"/>
        <v>-6</v>
      </c>
      <c r="J130" s="36">
        <f t="shared" si="17"/>
        <v>7.199999999999999</v>
      </c>
      <c r="K130" s="10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6"/>
      <c r="B131" s="78" t="s">
        <v>28</v>
      </c>
      <c r="C131" s="27">
        <v>45298</v>
      </c>
      <c r="D131" s="68" t="s">
        <v>10</v>
      </c>
      <c r="E131" s="34">
        <v>2.4</v>
      </c>
      <c r="F131" s="35">
        <v>78</v>
      </c>
      <c r="G131" s="30">
        <v>71</v>
      </c>
      <c r="H131" s="77">
        <f t="shared" si="12"/>
        <v>76</v>
      </c>
      <c r="I131" s="29">
        <f t="shared" si="13"/>
        <v>-5</v>
      </c>
      <c r="J131" s="36">
        <f t="shared" si="17"/>
        <v>2.5</v>
      </c>
      <c r="K131" s="10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6"/>
      <c r="B132" s="78" t="s">
        <v>50</v>
      </c>
      <c r="C132" s="27">
        <v>45298</v>
      </c>
      <c r="D132" s="68" t="s">
        <v>10</v>
      </c>
      <c r="E132" s="34">
        <v>8.2</v>
      </c>
      <c r="F132" s="35">
        <v>90</v>
      </c>
      <c r="G132" s="30">
        <v>71</v>
      </c>
      <c r="H132" s="77">
        <f t="shared" si="12"/>
        <v>82</v>
      </c>
      <c r="I132" s="29">
        <f t="shared" si="13"/>
        <v>-11</v>
      </c>
      <c r="J132" s="36">
        <f t="shared" si="17"/>
        <v>8.299999999999999</v>
      </c>
      <c r="K132" s="10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6"/>
      <c r="B133" s="78" t="s">
        <v>53</v>
      </c>
      <c r="C133" s="27">
        <v>45298</v>
      </c>
      <c r="D133" s="68" t="s">
        <v>10</v>
      </c>
      <c r="E133" s="34">
        <v>5.6</v>
      </c>
      <c r="F133" s="35">
        <v>136</v>
      </c>
      <c r="G133" s="30">
        <v>71</v>
      </c>
      <c r="H133" s="77">
        <f t="shared" si="12"/>
        <v>130</v>
      </c>
      <c r="I133" s="29">
        <f t="shared" si="13"/>
        <v>-59</v>
      </c>
      <c r="J133" s="36">
        <f t="shared" si="17"/>
        <v>5.699999999999999</v>
      </c>
      <c r="K133" s="10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6"/>
      <c r="B134" s="78" t="s">
        <v>30</v>
      </c>
      <c r="C134" s="27">
        <v>45298</v>
      </c>
      <c r="D134" s="68" t="s">
        <v>10</v>
      </c>
      <c r="E134" s="34">
        <v>7.2</v>
      </c>
      <c r="F134" s="35">
        <v>89</v>
      </c>
      <c r="G134" s="30">
        <v>71</v>
      </c>
      <c r="H134" s="77">
        <f t="shared" si="12"/>
        <v>82</v>
      </c>
      <c r="I134" s="29">
        <f t="shared" si="13"/>
        <v>-11</v>
      </c>
      <c r="J134" s="36">
        <f t="shared" si="17"/>
        <v>7.3</v>
      </c>
      <c r="K134" s="10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6"/>
      <c r="B135" s="81" t="s">
        <v>25</v>
      </c>
      <c r="C135" s="27">
        <v>45298</v>
      </c>
      <c r="D135" s="68" t="s">
        <v>10</v>
      </c>
      <c r="E135" s="34">
        <v>6.7</v>
      </c>
      <c r="F135" s="35">
        <v>88</v>
      </c>
      <c r="G135" s="30">
        <v>71</v>
      </c>
      <c r="H135" s="77">
        <f t="shared" si="12"/>
        <v>81</v>
      </c>
      <c r="I135" s="29">
        <f t="shared" si="13"/>
        <v>-10</v>
      </c>
      <c r="J135" s="36">
        <f t="shared" si="17"/>
        <v>6.8</v>
      </c>
      <c r="K135" s="10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6"/>
      <c r="B136" s="80" t="s">
        <v>29</v>
      </c>
      <c r="C136" s="27">
        <v>45298</v>
      </c>
      <c r="D136" s="68" t="s">
        <v>10</v>
      </c>
      <c r="E136" s="34">
        <v>7.8</v>
      </c>
      <c r="F136" s="35">
        <v>91</v>
      </c>
      <c r="G136" s="30">
        <v>71</v>
      </c>
      <c r="H136" s="77">
        <f t="shared" si="12"/>
        <v>83</v>
      </c>
      <c r="I136" s="29">
        <f t="shared" si="13"/>
        <v>-12</v>
      </c>
      <c r="J136" s="36">
        <f t="shared" si="17"/>
        <v>7.8999999999999995</v>
      </c>
      <c r="K136" s="10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6"/>
      <c r="B137" s="78" t="s">
        <v>58</v>
      </c>
      <c r="C137" s="27">
        <v>45298</v>
      </c>
      <c r="D137" s="68" t="s">
        <v>10</v>
      </c>
      <c r="E137" s="34">
        <v>2</v>
      </c>
      <c r="F137" s="35">
        <v>72</v>
      </c>
      <c r="G137" s="30">
        <v>71</v>
      </c>
      <c r="H137" s="77">
        <f t="shared" si="12"/>
        <v>70</v>
      </c>
      <c r="I137" s="29">
        <f t="shared" si="13"/>
        <v>1</v>
      </c>
      <c r="J137" s="36">
        <f t="shared" si="17"/>
        <v>1.8</v>
      </c>
      <c r="K137" s="10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6"/>
      <c r="B138" s="78" t="s">
        <v>57</v>
      </c>
      <c r="C138" s="27">
        <v>45298</v>
      </c>
      <c r="D138" s="68" t="s">
        <v>10</v>
      </c>
      <c r="E138" s="34">
        <v>7.3</v>
      </c>
      <c r="F138" s="35">
        <v>94</v>
      </c>
      <c r="G138" s="30">
        <v>71</v>
      </c>
      <c r="H138" s="77">
        <f t="shared" si="12"/>
        <v>87</v>
      </c>
      <c r="I138" s="29">
        <f t="shared" si="13"/>
        <v>-16</v>
      </c>
      <c r="J138" s="36">
        <f t="shared" si="17"/>
        <v>7.3999999999999995</v>
      </c>
      <c r="K138" s="10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6"/>
      <c r="B139" s="78" t="s">
        <v>69</v>
      </c>
      <c r="C139" s="27">
        <v>45298</v>
      </c>
      <c r="D139" s="68" t="s">
        <v>10</v>
      </c>
      <c r="E139" s="34">
        <v>3.8</v>
      </c>
      <c r="F139" s="35">
        <v>79</v>
      </c>
      <c r="G139" s="30">
        <v>71</v>
      </c>
      <c r="H139" s="77">
        <f t="shared" si="12"/>
        <v>75</v>
      </c>
      <c r="I139" s="29">
        <f t="shared" si="13"/>
        <v>-4</v>
      </c>
      <c r="J139" s="36">
        <f t="shared" si="17"/>
        <v>3.9</v>
      </c>
      <c r="K139" s="10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6"/>
      <c r="B140" s="78" t="s">
        <v>68</v>
      </c>
      <c r="C140" s="27">
        <v>45298</v>
      </c>
      <c r="D140" s="68" t="s">
        <v>10</v>
      </c>
      <c r="E140" s="34">
        <f>C25/2</f>
        <v>14.45</v>
      </c>
      <c r="F140" s="35">
        <v>128</v>
      </c>
      <c r="G140" s="30">
        <v>71</v>
      </c>
      <c r="H140" s="77">
        <f t="shared" si="12"/>
        <v>114</v>
      </c>
      <c r="I140" s="29">
        <f t="shared" si="13"/>
        <v>-43</v>
      </c>
      <c r="J140" s="36">
        <f t="shared" si="17"/>
        <v>14.549999999999999</v>
      </c>
      <c r="K140" s="10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6"/>
      <c r="B141" s="81" t="s">
        <v>70</v>
      </c>
      <c r="C141" s="27">
        <v>45298</v>
      </c>
      <c r="D141" s="68" t="s">
        <v>10</v>
      </c>
      <c r="E141" s="34">
        <f>C26/2</f>
        <v>8.4</v>
      </c>
      <c r="F141" s="35">
        <v>87</v>
      </c>
      <c r="G141" s="30">
        <v>71</v>
      </c>
      <c r="H141" s="77">
        <f t="shared" si="12"/>
        <v>79</v>
      </c>
      <c r="I141" s="29">
        <f t="shared" si="13"/>
        <v>-8</v>
      </c>
      <c r="J141" s="36">
        <f aca="true" t="shared" si="18" ref="J141:J159">IF(I141&gt;0,E141-I141*0.2,IF(I141&lt;-3,E141+0.1,E141))</f>
        <v>8.5</v>
      </c>
      <c r="K141" s="10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6"/>
      <c r="B142" s="82" t="s">
        <v>72</v>
      </c>
      <c r="C142" s="27">
        <v>45298</v>
      </c>
      <c r="D142" s="68" t="s">
        <v>10</v>
      </c>
      <c r="E142" s="34">
        <f>C27/2</f>
        <v>7.3</v>
      </c>
      <c r="F142" s="35">
        <v>108</v>
      </c>
      <c r="G142" s="30">
        <v>71</v>
      </c>
      <c r="H142" s="77">
        <f>F142-ROUND(E142,0)</f>
        <v>101</v>
      </c>
      <c r="I142" s="29">
        <f>G142-H142</f>
        <v>-30</v>
      </c>
      <c r="J142" s="36">
        <f t="shared" si="18"/>
        <v>7.3999999999999995</v>
      </c>
      <c r="K142" s="10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6"/>
      <c r="B143" s="82" t="s">
        <v>71</v>
      </c>
      <c r="C143" s="27">
        <v>45298</v>
      </c>
      <c r="D143" s="68" t="s">
        <v>10</v>
      </c>
      <c r="E143" s="34">
        <f>C28/2</f>
        <v>13.35</v>
      </c>
      <c r="F143" s="35">
        <v>111</v>
      </c>
      <c r="G143" s="30">
        <v>71</v>
      </c>
      <c r="H143" s="77">
        <f>F143-ROUND(E143,0)</f>
        <v>98</v>
      </c>
      <c r="I143" s="29">
        <f>G143-H143</f>
        <v>-27</v>
      </c>
      <c r="J143" s="36">
        <f t="shared" si="18"/>
        <v>13.45</v>
      </c>
      <c r="K143" s="10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6"/>
      <c r="B144" s="80" t="s">
        <v>31</v>
      </c>
      <c r="C144" s="79" t="s">
        <v>60</v>
      </c>
      <c r="D144" s="68" t="s">
        <v>18</v>
      </c>
      <c r="E144" s="29">
        <v>-0.2</v>
      </c>
      <c r="F144" s="30">
        <v>71</v>
      </c>
      <c r="G144" s="30">
        <v>72</v>
      </c>
      <c r="H144" s="77">
        <f aca="true" t="shared" si="19" ref="H144:H207">F144-ROUND(E144,0)</f>
        <v>71</v>
      </c>
      <c r="I144" s="29">
        <f aca="true" t="shared" si="20" ref="I144:I207">G144-H144</f>
        <v>1</v>
      </c>
      <c r="J144" s="31">
        <f t="shared" si="18"/>
        <v>-0.4</v>
      </c>
      <c r="K144" s="10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6"/>
      <c r="B145" s="78" t="s">
        <v>27</v>
      </c>
      <c r="C145" s="79" t="s">
        <v>61</v>
      </c>
      <c r="D145" s="68" t="s">
        <v>18</v>
      </c>
      <c r="E145" s="34">
        <v>7.2</v>
      </c>
      <c r="F145" s="35">
        <v>89</v>
      </c>
      <c r="G145" s="30">
        <v>72</v>
      </c>
      <c r="H145" s="77">
        <f t="shared" si="19"/>
        <v>82</v>
      </c>
      <c r="I145" s="29">
        <f t="shared" si="20"/>
        <v>-10</v>
      </c>
      <c r="J145" s="36">
        <f t="shared" si="18"/>
        <v>7.3</v>
      </c>
      <c r="K145" s="10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6"/>
      <c r="B146" s="78" t="s">
        <v>28</v>
      </c>
      <c r="C146" s="79" t="s">
        <v>62</v>
      </c>
      <c r="D146" s="68" t="s">
        <v>18</v>
      </c>
      <c r="E146" s="34">
        <v>2.5</v>
      </c>
      <c r="F146" s="35">
        <v>75</v>
      </c>
      <c r="G146" s="30">
        <v>72</v>
      </c>
      <c r="H146" s="77">
        <f t="shared" si="19"/>
        <v>72</v>
      </c>
      <c r="I146" s="29">
        <f t="shared" si="20"/>
        <v>0</v>
      </c>
      <c r="J146" s="36">
        <f t="shared" si="18"/>
        <v>2.5</v>
      </c>
      <c r="K146" s="10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6"/>
      <c r="B147" s="78" t="s">
        <v>50</v>
      </c>
      <c r="C147" s="79" t="s">
        <v>63</v>
      </c>
      <c r="D147" s="68" t="s">
        <v>18</v>
      </c>
      <c r="E147" s="34">
        <v>8.3</v>
      </c>
      <c r="F147" s="35">
        <v>90</v>
      </c>
      <c r="G147" s="30">
        <v>72</v>
      </c>
      <c r="H147" s="77">
        <f t="shared" si="19"/>
        <v>82</v>
      </c>
      <c r="I147" s="29">
        <f t="shared" si="20"/>
        <v>-10</v>
      </c>
      <c r="J147" s="36">
        <f t="shared" si="18"/>
        <v>8.4</v>
      </c>
      <c r="K147" s="10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6"/>
      <c r="B148" s="78" t="s">
        <v>26</v>
      </c>
      <c r="C148" s="79" t="s">
        <v>64</v>
      </c>
      <c r="D148" s="68" t="s">
        <v>18</v>
      </c>
      <c r="E148" s="34">
        <v>6.8</v>
      </c>
      <c r="F148" s="35">
        <v>77</v>
      </c>
      <c r="G148" s="30">
        <v>72</v>
      </c>
      <c r="H148" s="77">
        <f t="shared" si="19"/>
        <v>70</v>
      </c>
      <c r="I148" s="29">
        <f t="shared" si="20"/>
        <v>2</v>
      </c>
      <c r="J148" s="36">
        <f t="shared" si="18"/>
        <v>6.3999999999999995</v>
      </c>
      <c r="K148" s="10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6"/>
      <c r="B149" s="78" t="s">
        <v>59</v>
      </c>
      <c r="C149" s="79" t="s">
        <v>65</v>
      </c>
      <c r="D149" s="68" t="s">
        <v>18</v>
      </c>
      <c r="E149" s="34">
        <v>14.8</v>
      </c>
      <c r="F149" s="35">
        <v>145</v>
      </c>
      <c r="G149" s="30">
        <v>72</v>
      </c>
      <c r="H149" s="77">
        <f t="shared" si="19"/>
        <v>130</v>
      </c>
      <c r="I149" s="29">
        <f t="shared" si="20"/>
        <v>-58</v>
      </c>
      <c r="J149" s="36">
        <f t="shared" si="18"/>
        <v>14.9</v>
      </c>
      <c r="K149" s="10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6"/>
      <c r="B150" s="78" t="s">
        <v>57</v>
      </c>
      <c r="C150" s="79" t="s">
        <v>66</v>
      </c>
      <c r="D150" s="68" t="s">
        <v>18</v>
      </c>
      <c r="E150" s="34">
        <v>7.4</v>
      </c>
      <c r="F150" s="35">
        <v>93</v>
      </c>
      <c r="G150" s="30">
        <v>72</v>
      </c>
      <c r="H150" s="77">
        <f t="shared" si="19"/>
        <v>86</v>
      </c>
      <c r="I150" s="29">
        <f t="shared" si="20"/>
        <v>-14</v>
      </c>
      <c r="J150" s="36">
        <f t="shared" si="18"/>
        <v>7.5</v>
      </c>
      <c r="K150" s="10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6"/>
      <c r="B151" s="78" t="s">
        <v>73</v>
      </c>
      <c r="C151" s="79" t="s">
        <v>67</v>
      </c>
      <c r="D151" s="68" t="s">
        <v>18</v>
      </c>
      <c r="E151" s="34">
        <f>C29/2</f>
        <v>11.85</v>
      </c>
      <c r="F151" s="35">
        <v>108</v>
      </c>
      <c r="G151" s="30">
        <v>72</v>
      </c>
      <c r="H151" s="77">
        <f t="shared" si="19"/>
        <v>96</v>
      </c>
      <c r="I151" s="29">
        <f t="shared" si="20"/>
        <v>-24</v>
      </c>
      <c r="J151" s="36">
        <f t="shared" si="18"/>
        <v>11.95</v>
      </c>
      <c r="K151" s="10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6"/>
      <c r="B152" s="80" t="s">
        <v>31</v>
      </c>
      <c r="C152" s="27">
        <v>45312</v>
      </c>
      <c r="D152" s="68" t="s">
        <v>13</v>
      </c>
      <c r="E152" s="29">
        <v>-0.4</v>
      </c>
      <c r="F152" s="30">
        <v>64</v>
      </c>
      <c r="G152" s="30">
        <v>72</v>
      </c>
      <c r="H152" s="77">
        <f t="shared" si="19"/>
        <v>64</v>
      </c>
      <c r="I152" s="29">
        <f t="shared" si="20"/>
        <v>8</v>
      </c>
      <c r="J152" s="31">
        <f t="shared" si="18"/>
        <v>-2</v>
      </c>
      <c r="K152" s="10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6"/>
      <c r="B153" s="78" t="s">
        <v>27</v>
      </c>
      <c r="C153" s="27">
        <v>45312</v>
      </c>
      <c r="D153" s="68" t="s">
        <v>13</v>
      </c>
      <c r="E153" s="34">
        <v>7.3</v>
      </c>
      <c r="F153" s="35">
        <v>89</v>
      </c>
      <c r="G153" s="30">
        <v>72</v>
      </c>
      <c r="H153" s="77">
        <f t="shared" si="19"/>
        <v>82</v>
      </c>
      <c r="I153" s="29">
        <f t="shared" si="20"/>
        <v>-10</v>
      </c>
      <c r="J153" s="36">
        <f t="shared" si="18"/>
        <v>7.3999999999999995</v>
      </c>
      <c r="K153" s="10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6"/>
      <c r="B154" s="78" t="s">
        <v>26</v>
      </c>
      <c r="C154" s="27">
        <v>45312</v>
      </c>
      <c r="D154" s="68" t="s">
        <v>13</v>
      </c>
      <c r="E154" s="34">
        <v>6.4</v>
      </c>
      <c r="F154" s="35">
        <v>87</v>
      </c>
      <c r="G154" s="30">
        <v>72</v>
      </c>
      <c r="H154" s="77">
        <f t="shared" si="19"/>
        <v>81</v>
      </c>
      <c r="I154" s="29">
        <f t="shared" si="20"/>
        <v>-9</v>
      </c>
      <c r="J154" s="36">
        <f t="shared" si="18"/>
        <v>6.5</v>
      </c>
      <c r="K154" s="10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6"/>
      <c r="B155" s="78" t="s">
        <v>50</v>
      </c>
      <c r="C155" s="27">
        <v>45312</v>
      </c>
      <c r="D155" s="68" t="s">
        <v>13</v>
      </c>
      <c r="E155" s="34">
        <v>8.4</v>
      </c>
      <c r="F155" s="35">
        <v>88</v>
      </c>
      <c r="G155" s="30">
        <v>72</v>
      </c>
      <c r="H155" s="77">
        <f t="shared" si="19"/>
        <v>80</v>
      </c>
      <c r="I155" s="29">
        <f t="shared" si="20"/>
        <v>-8</v>
      </c>
      <c r="J155" s="36">
        <f t="shared" si="18"/>
        <v>8.5</v>
      </c>
      <c r="K155" s="10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6"/>
      <c r="B156" s="78" t="s">
        <v>69</v>
      </c>
      <c r="C156" s="27">
        <v>45312</v>
      </c>
      <c r="D156" s="68" t="s">
        <v>13</v>
      </c>
      <c r="E156" s="34">
        <v>3.9</v>
      </c>
      <c r="F156" s="35">
        <v>89</v>
      </c>
      <c r="G156" s="30">
        <v>72</v>
      </c>
      <c r="H156" s="77">
        <f t="shared" si="19"/>
        <v>85</v>
      </c>
      <c r="I156" s="29">
        <f t="shared" si="20"/>
        <v>-13</v>
      </c>
      <c r="J156" s="36">
        <f t="shared" si="18"/>
        <v>4</v>
      </c>
      <c r="K156" s="10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6"/>
      <c r="B157" s="78" t="s">
        <v>73</v>
      </c>
      <c r="C157" s="27">
        <v>45312</v>
      </c>
      <c r="D157" s="68" t="s">
        <v>13</v>
      </c>
      <c r="E157" s="34">
        <v>12</v>
      </c>
      <c r="F157" s="35">
        <v>107</v>
      </c>
      <c r="G157" s="30">
        <v>72</v>
      </c>
      <c r="H157" s="77">
        <f t="shared" si="19"/>
        <v>95</v>
      </c>
      <c r="I157" s="29">
        <f t="shared" si="20"/>
        <v>-23</v>
      </c>
      <c r="J157" s="36">
        <f t="shared" si="18"/>
        <v>12.1</v>
      </c>
      <c r="K157" s="10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6"/>
      <c r="B158" s="78" t="s">
        <v>49</v>
      </c>
      <c r="C158" s="27">
        <v>45312</v>
      </c>
      <c r="D158" s="68" t="s">
        <v>13</v>
      </c>
      <c r="E158" s="34">
        <v>5.7</v>
      </c>
      <c r="F158" s="35">
        <v>89</v>
      </c>
      <c r="G158" s="30">
        <v>72</v>
      </c>
      <c r="H158" s="77">
        <f t="shared" si="19"/>
        <v>83</v>
      </c>
      <c r="I158" s="29">
        <f t="shared" si="20"/>
        <v>-11</v>
      </c>
      <c r="J158" s="36">
        <f t="shared" si="18"/>
        <v>5.8</v>
      </c>
      <c r="K158" s="10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6"/>
      <c r="B159" s="78" t="s">
        <v>58</v>
      </c>
      <c r="C159" s="27">
        <v>45312</v>
      </c>
      <c r="D159" s="68" t="s">
        <v>13</v>
      </c>
      <c r="E159" s="34">
        <v>1.8</v>
      </c>
      <c r="F159" s="35">
        <v>75</v>
      </c>
      <c r="G159" s="30">
        <v>72</v>
      </c>
      <c r="H159" s="77">
        <f t="shared" si="19"/>
        <v>73</v>
      </c>
      <c r="I159" s="29">
        <f t="shared" si="20"/>
        <v>-1</v>
      </c>
      <c r="J159" s="36">
        <f t="shared" si="18"/>
        <v>1.8</v>
      </c>
      <c r="K159" s="10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6"/>
      <c r="B160" s="78" t="s">
        <v>30</v>
      </c>
      <c r="C160" s="27">
        <v>45312</v>
      </c>
      <c r="D160" s="68" t="s">
        <v>13</v>
      </c>
      <c r="E160" s="34">
        <v>7.3</v>
      </c>
      <c r="F160" s="35">
        <v>89</v>
      </c>
      <c r="G160" s="30">
        <v>72</v>
      </c>
      <c r="H160" s="77">
        <f t="shared" si="19"/>
        <v>82</v>
      </c>
      <c r="I160" s="29">
        <f t="shared" si="20"/>
        <v>-10</v>
      </c>
      <c r="J160" s="36">
        <f aca="true" t="shared" si="21" ref="J160:J186">IF(I160&gt;0,E160-I160*0.2,IF(I160&lt;-3,E160+0.1,E160))</f>
        <v>7.3999999999999995</v>
      </c>
      <c r="K160" s="10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6"/>
      <c r="B161" s="78" t="s">
        <v>29</v>
      </c>
      <c r="C161" s="27">
        <v>45312</v>
      </c>
      <c r="D161" s="68" t="s">
        <v>13</v>
      </c>
      <c r="E161" s="34">
        <v>7.9</v>
      </c>
      <c r="F161" s="35">
        <v>87</v>
      </c>
      <c r="G161" s="30">
        <v>72</v>
      </c>
      <c r="H161" s="77">
        <f t="shared" si="19"/>
        <v>79</v>
      </c>
      <c r="I161" s="29">
        <f t="shared" si="20"/>
        <v>-7</v>
      </c>
      <c r="J161" s="36">
        <f t="shared" si="21"/>
        <v>8</v>
      </c>
      <c r="K161" s="10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6"/>
      <c r="B162" s="81" t="s">
        <v>74</v>
      </c>
      <c r="C162" s="27">
        <v>45312</v>
      </c>
      <c r="D162" s="68" t="s">
        <v>13</v>
      </c>
      <c r="E162" s="41">
        <f>C30/2</f>
        <v>13.1</v>
      </c>
      <c r="F162" s="37">
        <v>99</v>
      </c>
      <c r="G162" s="30">
        <v>72</v>
      </c>
      <c r="H162" s="77">
        <f t="shared" si="19"/>
        <v>86</v>
      </c>
      <c r="I162" s="29">
        <f t="shared" si="20"/>
        <v>-14</v>
      </c>
      <c r="J162" s="42">
        <f t="shared" si="21"/>
        <v>13.2</v>
      </c>
      <c r="K162" s="10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6"/>
      <c r="B163" s="80" t="s">
        <v>56</v>
      </c>
      <c r="C163" s="27">
        <v>45312</v>
      </c>
      <c r="D163" s="68" t="s">
        <v>13</v>
      </c>
      <c r="E163" s="29">
        <v>6.5</v>
      </c>
      <c r="F163" s="4">
        <v>96</v>
      </c>
      <c r="G163" s="30">
        <v>72</v>
      </c>
      <c r="H163" s="77">
        <f t="shared" si="19"/>
        <v>89</v>
      </c>
      <c r="I163" s="29">
        <f t="shared" si="20"/>
        <v>-17</v>
      </c>
      <c r="J163" s="42">
        <f t="shared" si="21"/>
        <v>6.6</v>
      </c>
      <c r="K163" s="10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6"/>
      <c r="B164" s="78" t="s">
        <v>57</v>
      </c>
      <c r="C164" s="27">
        <v>45312</v>
      </c>
      <c r="D164" s="68" t="s">
        <v>13</v>
      </c>
      <c r="E164" s="34">
        <v>7.5</v>
      </c>
      <c r="F164" s="4">
        <v>109</v>
      </c>
      <c r="G164" s="30">
        <v>72</v>
      </c>
      <c r="H164" s="77">
        <f t="shared" si="19"/>
        <v>101</v>
      </c>
      <c r="I164" s="29">
        <f t="shared" si="20"/>
        <v>-29</v>
      </c>
      <c r="J164" s="42">
        <f t="shared" si="21"/>
        <v>7.6</v>
      </c>
      <c r="K164" s="10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6"/>
      <c r="B165" s="80" t="s">
        <v>31</v>
      </c>
      <c r="C165" s="27">
        <v>45319</v>
      </c>
      <c r="D165" s="28" t="s">
        <v>12</v>
      </c>
      <c r="E165" s="29">
        <v>-2</v>
      </c>
      <c r="F165" s="30">
        <v>69</v>
      </c>
      <c r="G165" s="30">
        <v>72</v>
      </c>
      <c r="H165" s="29">
        <f t="shared" si="19"/>
        <v>71</v>
      </c>
      <c r="I165" s="29">
        <f t="shared" si="20"/>
        <v>1</v>
      </c>
      <c r="J165" s="31">
        <f t="shared" si="21"/>
        <v>-2.2</v>
      </c>
      <c r="K165" s="10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6"/>
      <c r="B166" s="80" t="s">
        <v>26</v>
      </c>
      <c r="C166" s="27">
        <v>45319</v>
      </c>
      <c r="D166" s="25" t="s">
        <v>12</v>
      </c>
      <c r="E166" s="34">
        <v>6.5</v>
      </c>
      <c r="F166" s="35">
        <v>76</v>
      </c>
      <c r="G166" s="30">
        <v>72</v>
      </c>
      <c r="H166" s="29">
        <f t="shared" si="19"/>
        <v>69</v>
      </c>
      <c r="I166" s="29">
        <f t="shared" si="20"/>
        <v>3</v>
      </c>
      <c r="J166" s="36">
        <f t="shared" si="21"/>
        <v>5.9</v>
      </c>
      <c r="K166" s="10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6"/>
      <c r="B167" s="80" t="s">
        <v>75</v>
      </c>
      <c r="C167" s="27">
        <v>45319</v>
      </c>
      <c r="D167" s="25" t="s">
        <v>12</v>
      </c>
      <c r="E167" s="34">
        <v>5.4</v>
      </c>
      <c r="F167" s="35">
        <v>79</v>
      </c>
      <c r="G167" s="30">
        <v>72</v>
      </c>
      <c r="H167" s="29">
        <f t="shared" si="19"/>
        <v>74</v>
      </c>
      <c r="I167" s="29">
        <f t="shared" si="20"/>
        <v>-2</v>
      </c>
      <c r="J167" s="36">
        <f t="shared" si="21"/>
        <v>5.4</v>
      </c>
      <c r="K167" s="10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6"/>
      <c r="B168" s="80" t="s">
        <v>69</v>
      </c>
      <c r="C168" s="27">
        <v>45319</v>
      </c>
      <c r="D168" s="25" t="s">
        <v>12</v>
      </c>
      <c r="E168" s="34">
        <v>4</v>
      </c>
      <c r="F168" s="35">
        <v>77</v>
      </c>
      <c r="G168" s="30">
        <v>72</v>
      </c>
      <c r="H168" s="29">
        <f t="shared" si="19"/>
        <v>73</v>
      </c>
      <c r="I168" s="29">
        <f t="shared" si="20"/>
        <v>-1</v>
      </c>
      <c r="J168" s="36">
        <f t="shared" si="21"/>
        <v>4</v>
      </c>
      <c r="K168" s="10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6"/>
      <c r="B169" s="80" t="s">
        <v>73</v>
      </c>
      <c r="C169" s="27">
        <v>45319</v>
      </c>
      <c r="D169" s="25" t="s">
        <v>12</v>
      </c>
      <c r="E169" s="34">
        <v>12.1</v>
      </c>
      <c r="F169" s="35">
        <v>99</v>
      </c>
      <c r="G169" s="30">
        <v>72</v>
      </c>
      <c r="H169" s="29">
        <f t="shared" si="19"/>
        <v>87</v>
      </c>
      <c r="I169" s="29">
        <f t="shared" si="20"/>
        <v>-15</v>
      </c>
      <c r="J169" s="36">
        <f t="shared" si="21"/>
        <v>12.2</v>
      </c>
      <c r="K169" s="10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6"/>
      <c r="B170" s="80" t="s">
        <v>50</v>
      </c>
      <c r="C170" s="27">
        <v>45319</v>
      </c>
      <c r="D170" s="25" t="s">
        <v>12</v>
      </c>
      <c r="E170" s="34">
        <v>8.5</v>
      </c>
      <c r="F170" s="35">
        <v>88</v>
      </c>
      <c r="G170" s="30">
        <v>72</v>
      </c>
      <c r="H170" s="29">
        <f t="shared" si="19"/>
        <v>79</v>
      </c>
      <c r="I170" s="29">
        <f t="shared" si="20"/>
        <v>-7</v>
      </c>
      <c r="J170" s="36">
        <f t="shared" si="21"/>
        <v>8.6</v>
      </c>
      <c r="K170" s="10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6"/>
      <c r="B171" s="80" t="s">
        <v>51</v>
      </c>
      <c r="C171" s="27">
        <v>45319</v>
      </c>
      <c r="D171" s="25" t="s">
        <v>12</v>
      </c>
      <c r="E171" s="34">
        <v>6.4</v>
      </c>
      <c r="F171" s="35">
        <v>95</v>
      </c>
      <c r="G171" s="30">
        <v>72</v>
      </c>
      <c r="H171" s="29">
        <f t="shared" si="19"/>
        <v>89</v>
      </c>
      <c r="I171" s="29">
        <f t="shared" si="20"/>
        <v>-17</v>
      </c>
      <c r="J171" s="36">
        <f t="shared" si="21"/>
        <v>6.5</v>
      </c>
      <c r="K171" s="10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6"/>
      <c r="B172" s="80" t="s">
        <v>28</v>
      </c>
      <c r="C172" s="27">
        <v>45319</v>
      </c>
      <c r="D172" s="25" t="s">
        <v>12</v>
      </c>
      <c r="E172" s="34">
        <v>2.5</v>
      </c>
      <c r="F172" s="35">
        <v>77</v>
      </c>
      <c r="G172" s="30">
        <v>72</v>
      </c>
      <c r="H172" s="29">
        <f t="shared" si="19"/>
        <v>74</v>
      </c>
      <c r="I172" s="29">
        <f t="shared" si="20"/>
        <v>-2</v>
      </c>
      <c r="J172" s="36">
        <f t="shared" si="21"/>
        <v>2.5</v>
      </c>
      <c r="K172" s="10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6"/>
      <c r="B173" s="80" t="s">
        <v>27</v>
      </c>
      <c r="C173" s="27">
        <v>45319</v>
      </c>
      <c r="D173" s="25" t="s">
        <v>12</v>
      </c>
      <c r="E173" s="34">
        <v>7.3</v>
      </c>
      <c r="F173" s="35">
        <v>88</v>
      </c>
      <c r="G173" s="30">
        <v>72</v>
      </c>
      <c r="H173" s="29">
        <f t="shared" si="19"/>
        <v>81</v>
      </c>
      <c r="I173" s="29">
        <f t="shared" si="20"/>
        <v>-9</v>
      </c>
      <c r="J173" s="36">
        <f t="shared" si="21"/>
        <v>7.3999999999999995</v>
      </c>
      <c r="K173" s="10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6"/>
      <c r="B174" s="80" t="s">
        <v>30</v>
      </c>
      <c r="C174" s="27">
        <v>45319</v>
      </c>
      <c r="D174" s="25" t="s">
        <v>12</v>
      </c>
      <c r="E174" s="34">
        <v>7.4</v>
      </c>
      <c r="F174" s="35">
        <v>88</v>
      </c>
      <c r="G174" s="30">
        <v>72</v>
      </c>
      <c r="H174" s="29">
        <f t="shared" si="19"/>
        <v>81</v>
      </c>
      <c r="I174" s="29">
        <f t="shared" si="20"/>
        <v>-9</v>
      </c>
      <c r="J174" s="36">
        <f t="shared" si="21"/>
        <v>7.5</v>
      </c>
      <c r="K174" s="10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6"/>
      <c r="B175" s="80" t="s">
        <v>29</v>
      </c>
      <c r="C175" s="27">
        <v>45319</v>
      </c>
      <c r="D175" s="25" t="s">
        <v>12</v>
      </c>
      <c r="E175" s="34">
        <v>8</v>
      </c>
      <c r="F175" s="35">
        <v>82</v>
      </c>
      <c r="G175" s="30">
        <v>72</v>
      </c>
      <c r="H175" s="29">
        <f t="shared" si="19"/>
        <v>74</v>
      </c>
      <c r="I175" s="29">
        <f t="shared" si="20"/>
        <v>-2</v>
      </c>
      <c r="J175" s="36">
        <f t="shared" si="21"/>
        <v>8</v>
      </c>
      <c r="K175" s="10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6"/>
      <c r="B176" s="80" t="s">
        <v>25</v>
      </c>
      <c r="C176" s="27">
        <v>45319</v>
      </c>
      <c r="D176" s="25" t="s">
        <v>12</v>
      </c>
      <c r="E176" s="34">
        <v>6.8</v>
      </c>
      <c r="F176" s="35">
        <v>85</v>
      </c>
      <c r="G176" s="30">
        <v>72</v>
      </c>
      <c r="H176" s="29">
        <f t="shared" si="19"/>
        <v>78</v>
      </c>
      <c r="I176" s="29">
        <f t="shared" si="20"/>
        <v>-6</v>
      </c>
      <c r="J176" s="36">
        <f t="shared" si="21"/>
        <v>6.8999999999999995</v>
      </c>
      <c r="K176" s="10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6"/>
      <c r="B177" s="80" t="s">
        <v>31</v>
      </c>
      <c r="C177" s="27">
        <v>45326</v>
      </c>
      <c r="D177" s="68" t="s">
        <v>16</v>
      </c>
      <c r="E177" s="29">
        <v>-2.2</v>
      </c>
      <c r="F177" s="30">
        <v>71</v>
      </c>
      <c r="G177" s="30">
        <v>72</v>
      </c>
      <c r="H177" s="29">
        <f t="shared" si="19"/>
        <v>73</v>
      </c>
      <c r="I177" s="29">
        <f t="shared" si="20"/>
        <v>-1</v>
      </c>
      <c r="J177" s="31">
        <f t="shared" si="21"/>
        <v>-2.2</v>
      </c>
      <c r="K177" s="10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6"/>
      <c r="B178" s="80" t="s">
        <v>26</v>
      </c>
      <c r="C178" s="27">
        <v>45326</v>
      </c>
      <c r="D178" s="68" t="s">
        <v>16</v>
      </c>
      <c r="E178" s="34">
        <v>5.9</v>
      </c>
      <c r="F178" s="35">
        <v>86</v>
      </c>
      <c r="G178" s="30">
        <v>72</v>
      </c>
      <c r="H178" s="34">
        <f t="shared" si="19"/>
        <v>80</v>
      </c>
      <c r="I178" s="29">
        <f t="shared" si="20"/>
        <v>-8</v>
      </c>
      <c r="J178" s="36">
        <f t="shared" si="21"/>
        <v>6</v>
      </c>
      <c r="K178" s="10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6"/>
      <c r="B179" s="80" t="s">
        <v>75</v>
      </c>
      <c r="C179" s="27">
        <v>45326</v>
      </c>
      <c r="D179" s="68" t="s">
        <v>16</v>
      </c>
      <c r="E179" s="34">
        <v>5.4</v>
      </c>
      <c r="F179" s="35">
        <v>79</v>
      </c>
      <c r="G179" s="30">
        <v>72</v>
      </c>
      <c r="H179" s="34">
        <f t="shared" si="19"/>
        <v>74</v>
      </c>
      <c r="I179" s="29">
        <f t="shared" si="20"/>
        <v>-2</v>
      </c>
      <c r="J179" s="36">
        <f t="shared" si="21"/>
        <v>5.4</v>
      </c>
      <c r="K179" s="10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6"/>
      <c r="B180" s="80" t="s">
        <v>69</v>
      </c>
      <c r="C180" s="27">
        <v>45326</v>
      </c>
      <c r="D180" s="68" t="s">
        <v>16</v>
      </c>
      <c r="E180" s="34">
        <v>4</v>
      </c>
      <c r="F180" s="35">
        <v>81</v>
      </c>
      <c r="G180" s="30">
        <v>72</v>
      </c>
      <c r="H180" s="34">
        <f t="shared" si="19"/>
        <v>77</v>
      </c>
      <c r="I180" s="29">
        <f t="shared" si="20"/>
        <v>-5</v>
      </c>
      <c r="J180" s="36">
        <f t="shared" si="21"/>
        <v>4.1</v>
      </c>
      <c r="K180" s="10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6"/>
      <c r="B181" s="80" t="s">
        <v>73</v>
      </c>
      <c r="C181" s="27">
        <v>45326</v>
      </c>
      <c r="D181" s="68" t="s">
        <v>16</v>
      </c>
      <c r="E181" s="34">
        <v>12.2</v>
      </c>
      <c r="F181" s="35">
        <v>103</v>
      </c>
      <c r="G181" s="30">
        <v>72</v>
      </c>
      <c r="H181" s="34">
        <f t="shared" si="19"/>
        <v>91</v>
      </c>
      <c r="I181" s="29">
        <f t="shared" si="20"/>
        <v>-19</v>
      </c>
      <c r="J181" s="36">
        <f t="shared" si="21"/>
        <v>12.299999999999999</v>
      </c>
      <c r="K181" s="10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6"/>
      <c r="B182" s="80" t="s">
        <v>50</v>
      </c>
      <c r="C182" s="27">
        <v>45326</v>
      </c>
      <c r="D182" s="68" t="s">
        <v>16</v>
      </c>
      <c r="E182" s="34">
        <v>8.6</v>
      </c>
      <c r="F182" s="35">
        <v>93</v>
      </c>
      <c r="G182" s="30">
        <v>72</v>
      </c>
      <c r="H182" s="34">
        <f t="shared" si="19"/>
        <v>84</v>
      </c>
      <c r="I182" s="29">
        <f t="shared" si="20"/>
        <v>-12</v>
      </c>
      <c r="J182" s="36">
        <f t="shared" si="21"/>
        <v>8.7</v>
      </c>
      <c r="K182" s="10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6"/>
      <c r="B183" s="80" t="s">
        <v>68</v>
      </c>
      <c r="C183" s="27">
        <v>45326</v>
      </c>
      <c r="D183" s="68" t="s">
        <v>16</v>
      </c>
      <c r="E183" s="34">
        <v>14.6</v>
      </c>
      <c r="F183" s="35">
        <v>109</v>
      </c>
      <c r="G183" s="30">
        <v>72</v>
      </c>
      <c r="H183" s="34">
        <f t="shared" si="19"/>
        <v>94</v>
      </c>
      <c r="I183" s="29">
        <f t="shared" si="20"/>
        <v>-22</v>
      </c>
      <c r="J183" s="36">
        <f t="shared" si="21"/>
        <v>14.7</v>
      </c>
      <c r="K183" s="10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6"/>
      <c r="B184" s="80" t="s">
        <v>30</v>
      </c>
      <c r="C184" s="27">
        <v>45326</v>
      </c>
      <c r="D184" s="68" t="s">
        <v>16</v>
      </c>
      <c r="E184" s="34">
        <v>7.5</v>
      </c>
      <c r="F184" s="35">
        <v>99</v>
      </c>
      <c r="G184" s="30">
        <v>72</v>
      </c>
      <c r="H184" s="34">
        <f t="shared" si="19"/>
        <v>91</v>
      </c>
      <c r="I184" s="29">
        <f t="shared" si="20"/>
        <v>-19</v>
      </c>
      <c r="J184" s="36">
        <f t="shared" si="21"/>
        <v>7.6</v>
      </c>
      <c r="K184" s="10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6"/>
      <c r="B185" s="80" t="s">
        <v>29</v>
      </c>
      <c r="C185" s="27">
        <v>45326</v>
      </c>
      <c r="D185" s="68" t="s">
        <v>16</v>
      </c>
      <c r="E185" s="34">
        <v>8</v>
      </c>
      <c r="F185" s="35">
        <v>90</v>
      </c>
      <c r="G185" s="30">
        <v>72</v>
      </c>
      <c r="H185" s="34">
        <f t="shared" si="19"/>
        <v>82</v>
      </c>
      <c r="I185" s="29">
        <f t="shared" si="20"/>
        <v>-10</v>
      </c>
      <c r="J185" s="36">
        <f t="shared" si="21"/>
        <v>8.1</v>
      </c>
      <c r="K185" s="10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6"/>
      <c r="B186" s="80" t="s">
        <v>25</v>
      </c>
      <c r="C186" s="27">
        <v>45326</v>
      </c>
      <c r="D186" s="68" t="s">
        <v>16</v>
      </c>
      <c r="E186" s="34">
        <v>6.9</v>
      </c>
      <c r="F186" s="35">
        <v>87</v>
      </c>
      <c r="G186" s="30">
        <v>72</v>
      </c>
      <c r="H186" s="34">
        <f t="shared" si="19"/>
        <v>80</v>
      </c>
      <c r="I186" s="29">
        <f t="shared" si="20"/>
        <v>-8</v>
      </c>
      <c r="J186" s="36">
        <f t="shared" si="21"/>
        <v>7</v>
      </c>
      <c r="K186" s="10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6"/>
      <c r="B187" s="80" t="s">
        <v>25</v>
      </c>
      <c r="C187" s="27">
        <v>45333</v>
      </c>
      <c r="D187" s="68" t="s">
        <v>17</v>
      </c>
      <c r="E187" s="29">
        <v>7</v>
      </c>
      <c r="F187" s="30">
        <v>91</v>
      </c>
      <c r="G187" s="30">
        <v>72</v>
      </c>
      <c r="H187" s="29">
        <f t="shared" si="19"/>
        <v>84</v>
      </c>
      <c r="I187" s="29">
        <f t="shared" si="20"/>
        <v>-12</v>
      </c>
      <c r="J187" s="31">
        <f aca="true" t="shared" si="22" ref="J187:J199">IF(I187&gt;0,E187-I187*0.2,IF(I187&lt;-3,E187+0.1,E187))</f>
        <v>7.1</v>
      </c>
      <c r="K187" s="10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6"/>
      <c r="B188" s="80" t="s">
        <v>30</v>
      </c>
      <c r="C188" s="27">
        <v>45333</v>
      </c>
      <c r="D188" s="68" t="s">
        <v>17</v>
      </c>
      <c r="E188" s="34">
        <v>7.6</v>
      </c>
      <c r="F188" s="35">
        <v>95</v>
      </c>
      <c r="G188" s="30">
        <v>72</v>
      </c>
      <c r="H188" s="34">
        <f t="shared" si="19"/>
        <v>87</v>
      </c>
      <c r="I188" s="29">
        <f t="shared" si="20"/>
        <v>-15</v>
      </c>
      <c r="J188" s="36">
        <f t="shared" si="22"/>
        <v>7.699999999999999</v>
      </c>
      <c r="K188" s="10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6"/>
      <c r="B189" s="80" t="s">
        <v>29</v>
      </c>
      <c r="C189" s="27">
        <v>45333</v>
      </c>
      <c r="D189" s="68" t="s">
        <v>17</v>
      </c>
      <c r="E189" s="34">
        <v>8.1</v>
      </c>
      <c r="F189" s="35">
        <v>92</v>
      </c>
      <c r="G189" s="30">
        <v>72</v>
      </c>
      <c r="H189" s="34">
        <f t="shared" si="19"/>
        <v>84</v>
      </c>
      <c r="I189" s="29">
        <f t="shared" si="20"/>
        <v>-12</v>
      </c>
      <c r="J189" s="36">
        <f t="shared" si="22"/>
        <v>8.2</v>
      </c>
      <c r="K189" s="10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6"/>
      <c r="B190" s="80" t="s">
        <v>31</v>
      </c>
      <c r="C190" s="27">
        <v>45333</v>
      </c>
      <c r="D190" s="68" t="s">
        <v>17</v>
      </c>
      <c r="E190" s="34">
        <v>-2.2</v>
      </c>
      <c r="F190" s="35">
        <v>86</v>
      </c>
      <c r="G190" s="30">
        <v>72</v>
      </c>
      <c r="H190" s="34">
        <f t="shared" si="19"/>
        <v>88</v>
      </c>
      <c r="I190" s="29">
        <f t="shared" si="20"/>
        <v>-16</v>
      </c>
      <c r="J190" s="36">
        <f t="shared" si="22"/>
        <v>-2.1</v>
      </c>
      <c r="K190" s="10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6"/>
      <c r="B191" s="80" t="s">
        <v>73</v>
      </c>
      <c r="C191" s="27">
        <v>45333</v>
      </c>
      <c r="D191" s="68" t="s">
        <v>17</v>
      </c>
      <c r="E191" s="34">
        <v>12.3</v>
      </c>
      <c r="F191" s="35">
        <v>94</v>
      </c>
      <c r="G191" s="30">
        <v>72</v>
      </c>
      <c r="H191" s="34">
        <f t="shared" si="19"/>
        <v>82</v>
      </c>
      <c r="I191" s="29">
        <f t="shared" si="20"/>
        <v>-10</v>
      </c>
      <c r="J191" s="36">
        <f t="shared" si="22"/>
        <v>12.4</v>
      </c>
      <c r="K191" s="10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6"/>
      <c r="B192" s="80" t="s">
        <v>50</v>
      </c>
      <c r="C192" s="27">
        <v>45333</v>
      </c>
      <c r="D192" s="68" t="s">
        <v>17</v>
      </c>
      <c r="E192" s="34">
        <v>8.7</v>
      </c>
      <c r="F192" s="35">
        <v>85</v>
      </c>
      <c r="G192" s="30">
        <v>72</v>
      </c>
      <c r="H192" s="34">
        <f t="shared" si="19"/>
        <v>76</v>
      </c>
      <c r="I192" s="29">
        <f t="shared" si="20"/>
        <v>-4</v>
      </c>
      <c r="J192" s="36">
        <f t="shared" si="22"/>
        <v>8.799999999999999</v>
      </c>
      <c r="K192" s="10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6"/>
      <c r="B193" s="80" t="s">
        <v>70</v>
      </c>
      <c r="C193" s="27">
        <v>45333</v>
      </c>
      <c r="D193" s="68" t="s">
        <v>17</v>
      </c>
      <c r="E193" s="34">
        <v>8.5</v>
      </c>
      <c r="F193" s="35">
        <v>86</v>
      </c>
      <c r="G193" s="30">
        <v>72</v>
      </c>
      <c r="H193" s="34">
        <f t="shared" si="19"/>
        <v>77</v>
      </c>
      <c r="I193" s="29">
        <f t="shared" si="20"/>
        <v>-5</v>
      </c>
      <c r="J193" s="36">
        <f t="shared" si="22"/>
        <v>8.6</v>
      </c>
      <c r="K193" s="10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6"/>
      <c r="B194" s="80" t="s">
        <v>27</v>
      </c>
      <c r="C194" s="27">
        <v>45333</v>
      </c>
      <c r="D194" s="68" t="s">
        <v>17</v>
      </c>
      <c r="E194" s="34">
        <v>7.4</v>
      </c>
      <c r="F194" s="35">
        <v>93</v>
      </c>
      <c r="G194" s="30">
        <v>72</v>
      </c>
      <c r="H194" s="34">
        <f t="shared" si="19"/>
        <v>86</v>
      </c>
      <c r="I194" s="29">
        <f t="shared" si="20"/>
        <v>-14</v>
      </c>
      <c r="J194" s="36">
        <f t="shared" si="22"/>
        <v>7.5</v>
      </c>
      <c r="K194" s="10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6"/>
      <c r="B195" s="80" t="s">
        <v>58</v>
      </c>
      <c r="C195" s="27">
        <v>45333</v>
      </c>
      <c r="D195" s="68" t="s">
        <v>17</v>
      </c>
      <c r="E195" s="34">
        <v>1.8</v>
      </c>
      <c r="F195" s="35">
        <v>82</v>
      </c>
      <c r="G195" s="30">
        <v>72</v>
      </c>
      <c r="H195" s="34">
        <f t="shared" si="19"/>
        <v>80</v>
      </c>
      <c r="I195" s="29">
        <f t="shared" si="20"/>
        <v>-8</v>
      </c>
      <c r="J195" s="36">
        <f t="shared" si="22"/>
        <v>1.9000000000000001</v>
      </c>
      <c r="K195" s="10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6"/>
      <c r="B196" s="80" t="s">
        <v>26</v>
      </c>
      <c r="C196" s="27">
        <v>45333</v>
      </c>
      <c r="D196" s="68" t="s">
        <v>17</v>
      </c>
      <c r="E196" s="34">
        <v>6</v>
      </c>
      <c r="F196" s="35">
        <v>82</v>
      </c>
      <c r="G196" s="30">
        <v>72</v>
      </c>
      <c r="H196" s="34">
        <f t="shared" si="19"/>
        <v>76</v>
      </c>
      <c r="I196" s="29">
        <f t="shared" si="20"/>
        <v>-4</v>
      </c>
      <c r="J196" s="36">
        <f t="shared" si="22"/>
        <v>6.1</v>
      </c>
      <c r="K196" s="10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6"/>
      <c r="B197" s="80" t="s">
        <v>76</v>
      </c>
      <c r="C197" s="27">
        <v>45333</v>
      </c>
      <c r="D197" s="68" t="s">
        <v>17</v>
      </c>
      <c r="E197" s="34">
        <f>C32/2</f>
        <v>11.5</v>
      </c>
      <c r="F197" s="35">
        <v>95</v>
      </c>
      <c r="G197" s="30">
        <v>72</v>
      </c>
      <c r="H197" s="34">
        <f t="shared" si="19"/>
        <v>83</v>
      </c>
      <c r="I197" s="29">
        <f t="shared" si="20"/>
        <v>-11</v>
      </c>
      <c r="J197" s="36">
        <f t="shared" si="22"/>
        <v>11.6</v>
      </c>
      <c r="K197" s="10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6"/>
      <c r="B198" s="80" t="s">
        <v>77</v>
      </c>
      <c r="C198" s="27">
        <v>45333</v>
      </c>
      <c r="D198" s="68" t="s">
        <v>17</v>
      </c>
      <c r="E198" s="34">
        <f>C33/2</f>
        <v>15.5</v>
      </c>
      <c r="F198" s="35">
        <v>112</v>
      </c>
      <c r="G198" s="30">
        <v>72</v>
      </c>
      <c r="H198" s="34">
        <f t="shared" si="19"/>
        <v>96</v>
      </c>
      <c r="I198" s="29">
        <f t="shared" si="20"/>
        <v>-24</v>
      </c>
      <c r="J198" s="36">
        <f t="shared" si="22"/>
        <v>15.6</v>
      </c>
      <c r="K198" s="10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6"/>
      <c r="B199" s="80" t="s">
        <v>78</v>
      </c>
      <c r="C199" s="27">
        <v>45333</v>
      </c>
      <c r="D199" s="68" t="s">
        <v>17</v>
      </c>
      <c r="E199" s="34">
        <f>C34/2</f>
        <v>18</v>
      </c>
      <c r="F199" s="35">
        <v>138</v>
      </c>
      <c r="G199" s="30">
        <v>72</v>
      </c>
      <c r="H199" s="34">
        <f t="shared" si="19"/>
        <v>120</v>
      </c>
      <c r="I199" s="29">
        <f t="shared" si="20"/>
        <v>-48</v>
      </c>
      <c r="J199" s="36">
        <f t="shared" si="22"/>
        <v>18.1</v>
      </c>
      <c r="K199" s="10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6"/>
      <c r="B200" s="80" t="s">
        <v>25</v>
      </c>
      <c r="C200" s="27">
        <v>45340</v>
      </c>
      <c r="D200" s="68" t="s">
        <v>44</v>
      </c>
      <c r="E200" s="29">
        <v>7.1</v>
      </c>
      <c r="F200" s="30">
        <v>87</v>
      </c>
      <c r="G200" s="30">
        <v>72</v>
      </c>
      <c r="H200" s="34">
        <f t="shared" si="19"/>
        <v>80</v>
      </c>
      <c r="I200" s="29">
        <f t="shared" si="20"/>
        <v>-8</v>
      </c>
      <c r="J200" s="31">
        <f aca="true" t="shared" si="23" ref="J200:J228">IF(I200&gt;0,E200-I200*0.2,IF(I200&lt;-3,E200+0.1,E200))</f>
        <v>7.199999999999999</v>
      </c>
      <c r="K200" s="10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6"/>
      <c r="B201" s="80" t="s">
        <v>30</v>
      </c>
      <c r="C201" s="27">
        <v>45340</v>
      </c>
      <c r="D201" s="68" t="s">
        <v>44</v>
      </c>
      <c r="E201" s="34">
        <v>7.7</v>
      </c>
      <c r="F201" s="35">
        <v>91</v>
      </c>
      <c r="G201" s="30">
        <v>72</v>
      </c>
      <c r="H201" s="34">
        <f t="shared" si="19"/>
        <v>83</v>
      </c>
      <c r="I201" s="29">
        <f t="shared" si="20"/>
        <v>-11</v>
      </c>
      <c r="J201" s="36">
        <f t="shared" si="23"/>
        <v>7.8</v>
      </c>
      <c r="K201" s="10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6"/>
      <c r="B202" s="80" t="s">
        <v>29</v>
      </c>
      <c r="C202" s="27">
        <v>45340</v>
      </c>
      <c r="D202" s="68" t="s">
        <v>44</v>
      </c>
      <c r="E202" s="34">
        <v>8.2</v>
      </c>
      <c r="F202" s="35">
        <v>92</v>
      </c>
      <c r="G202" s="30">
        <v>72</v>
      </c>
      <c r="H202" s="34">
        <f t="shared" si="19"/>
        <v>84</v>
      </c>
      <c r="I202" s="29">
        <f t="shared" si="20"/>
        <v>-12</v>
      </c>
      <c r="J202" s="36">
        <f t="shared" si="23"/>
        <v>8.299999999999999</v>
      </c>
      <c r="K202" s="10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6"/>
      <c r="B203" s="80" t="s">
        <v>31</v>
      </c>
      <c r="C203" s="27">
        <v>45340</v>
      </c>
      <c r="D203" s="68" t="s">
        <v>44</v>
      </c>
      <c r="E203" s="34">
        <v>-2.1</v>
      </c>
      <c r="F203" s="35">
        <v>69</v>
      </c>
      <c r="G203" s="30">
        <v>72</v>
      </c>
      <c r="H203" s="34">
        <f t="shared" si="19"/>
        <v>71</v>
      </c>
      <c r="I203" s="29">
        <f t="shared" si="20"/>
        <v>1</v>
      </c>
      <c r="J203" s="36">
        <f t="shared" si="23"/>
        <v>-2.3000000000000003</v>
      </c>
      <c r="K203" s="10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6"/>
      <c r="B204" s="80" t="s">
        <v>73</v>
      </c>
      <c r="C204" s="27">
        <v>45340</v>
      </c>
      <c r="D204" s="68" t="s">
        <v>44</v>
      </c>
      <c r="E204" s="34">
        <v>12.4</v>
      </c>
      <c r="F204" s="35">
        <v>93</v>
      </c>
      <c r="G204" s="30">
        <v>72</v>
      </c>
      <c r="H204" s="34">
        <f t="shared" si="19"/>
        <v>81</v>
      </c>
      <c r="I204" s="29">
        <f t="shared" si="20"/>
        <v>-9</v>
      </c>
      <c r="J204" s="36">
        <f t="shared" si="23"/>
        <v>12.5</v>
      </c>
      <c r="K204" s="10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6"/>
      <c r="B205" s="80" t="s">
        <v>50</v>
      </c>
      <c r="C205" s="27">
        <v>45340</v>
      </c>
      <c r="D205" s="68" t="s">
        <v>44</v>
      </c>
      <c r="E205" s="34">
        <v>8.8</v>
      </c>
      <c r="F205" s="35">
        <v>87</v>
      </c>
      <c r="G205" s="30">
        <v>72</v>
      </c>
      <c r="H205" s="34">
        <f t="shared" si="19"/>
        <v>78</v>
      </c>
      <c r="I205" s="29">
        <f t="shared" si="20"/>
        <v>-6</v>
      </c>
      <c r="J205" s="36">
        <f t="shared" si="23"/>
        <v>8.9</v>
      </c>
      <c r="K205" s="10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6"/>
      <c r="B206" s="80" t="s">
        <v>70</v>
      </c>
      <c r="C206" s="27">
        <v>45340</v>
      </c>
      <c r="D206" s="68" t="s">
        <v>44</v>
      </c>
      <c r="E206" s="34">
        <v>8.6</v>
      </c>
      <c r="F206" s="35">
        <v>92</v>
      </c>
      <c r="G206" s="30">
        <v>72</v>
      </c>
      <c r="H206" s="34">
        <f t="shared" si="19"/>
        <v>83</v>
      </c>
      <c r="I206" s="29">
        <f t="shared" si="20"/>
        <v>-11</v>
      </c>
      <c r="J206" s="36">
        <f t="shared" si="23"/>
        <v>8.7</v>
      </c>
      <c r="K206" s="10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6"/>
      <c r="B207" s="80" t="s">
        <v>27</v>
      </c>
      <c r="C207" s="27">
        <v>45340</v>
      </c>
      <c r="D207" s="68" t="s">
        <v>44</v>
      </c>
      <c r="E207" s="34">
        <v>7.5</v>
      </c>
      <c r="F207" s="35">
        <v>81</v>
      </c>
      <c r="G207" s="30">
        <v>72</v>
      </c>
      <c r="H207" s="34">
        <f t="shared" si="19"/>
        <v>73</v>
      </c>
      <c r="I207" s="29">
        <f t="shared" si="20"/>
        <v>-1</v>
      </c>
      <c r="J207" s="36">
        <f t="shared" si="23"/>
        <v>7.5</v>
      </c>
      <c r="K207" s="10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6"/>
      <c r="B208" s="80" t="s">
        <v>28</v>
      </c>
      <c r="C208" s="27">
        <v>45340</v>
      </c>
      <c r="D208" s="68" t="s">
        <v>44</v>
      </c>
      <c r="E208" s="34">
        <v>2.5</v>
      </c>
      <c r="F208" s="35">
        <v>80</v>
      </c>
      <c r="G208" s="30">
        <v>72</v>
      </c>
      <c r="H208" s="34">
        <f aca="true" t="shared" si="24" ref="H208:H238">F208-ROUND(E208,0)</f>
        <v>77</v>
      </c>
      <c r="I208" s="29">
        <f aca="true" t="shared" si="25" ref="I208:I238">G208-H208</f>
        <v>-5</v>
      </c>
      <c r="J208" s="36">
        <f t="shared" si="23"/>
        <v>2.6</v>
      </c>
      <c r="K208" s="10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6"/>
      <c r="B209" s="80" t="s">
        <v>58</v>
      </c>
      <c r="C209" s="27">
        <v>45340</v>
      </c>
      <c r="D209" s="68" t="s">
        <v>44</v>
      </c>
      <c r="E209" s="34">
        <v>1.9</v>
      </c>
      <c r="F209" s="35">
        <v>75</v>
      </c>
      <c r="G209" s="30">
        <v>72</v>
      </c>
      <c r="H209" s="34">
        <f t="shared" si="24"/>
        <v>73</v>
      </c>
      <c r="I209" s="29">
        <f t="shared" si="25"/>
        <v>-1</v>
      </c>
      <c r="J209" s="36">
        <f t="shared" si="23"/>
        <v>1.9</v>
      </c>
      <c r="K209" s="10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6"/>
      <c r="B210" s="80" t="s">
        <v>26</v>
      </c>
      <c r="C210" s="27">
        <v>45340</v>
      </c>
      <c r="D210" s="68" t="s">
        <v>44</v>
      </c>
      <c r="E210" s="83">
        <v>6.1</v>
      </c>
      <c r="F210" s="84">
        <v>80</v>
      </c>
      <c r="G210" s="30">
        <v>72</v>
      </c>
      <c r="H210" s="34">
        <f t="shared" si="24"/>
        <v>74</v>
      </c>
      <c r="I210" s="29">
        <f t="shared" si="25"/>
        <v>-2</v>
      </c>
      <c r="J210" s="85">
        <f t="shared" si="23"/>
        <v>6.1</v>
      </c>
      <c r="K210" s="10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6"/>
      <c r="B211" s="80" t="s">
        <v>25</v>
      </c>
      <c r="C211" s="27">
        <v>45347</v>
      </c>
      <c r="D211" s="68" t="s">
        <v>14</v>
      </c>
      <c r="E211" s="29">
        <v>7.2</v>
      </c>
      <c r="F211" s="30">
        <v>87</v>
      </c>
      <c r="G211" s="30">
        <v>73</v>
      </c>
      <c r="H211" s="29">
        <f t="shared" si="24"/>
        <v>80</v>
      </c>
      <c r="I211" s="29">
        <f t="shared" si="25"/>
        <v>-7</v>
      </c>
      <c r="J211" s="31">
        <f t="shared" si="23"/>
        <v>7.3</v>
      </c>
      <c r="K211" s="10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6"/>
      <c r="B212" s="80" t="s">
        <v>30</v>
      </c>
      <c r="C212" s="27">
        <v>45347</v>
      </c>
      <c r="D212" s="68" t="s">
        <v>14</v>
      </c>
      <c r="E212" s="34">
        <v>7.8</v>
      </c>
      <c r="F212" s="35">
        <v>88</v>
      </c>
      <c r="G212" s="30">
        <v>73</v>
      </c>
      <c r="H212" s="29">
        <f t="shared" si="24"/>
        <v>80</v>
      </c>
      <c r="I212" s="29">
        <f t="shared" si="25"/>
        <v>-7</v>
      </c>
      <c r="J212" s="36">
        <f t="shared" si="23"/>
        <v>7.8999999999999995</v>
      </c>
      <c r="K212" s="10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6"/>
      <c r="B213" s="80" t="s">
        <v>29</v>
      </c>
      <c r="C213" s="27">
        <v>45347</v>
      </c>
      <c r="D213" s="68" t="s">
        <v>14</v>
      </c>
      <c r="E213" s="34">
        <v>8.3</v>
      </c>
      <c r="F213" s="35">
        <v>86</v>
      </c>
      <c r="G213" s="30">
        <v>73</v>
      </c>
      <c r="H213" s="29">
        <f t="shared" si="24"/>
        <v>78</v>
      </c>
      <c r="I213" s="29">
        <f t="shared" si="25"/>
        <v>-5</v>
      </c>
      <c r="J213" s="36">
        <f t="shared" si="23"/>
        <v>8.4</v>
      </c>
      <c r="K213" s="10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6"/>
      <c r="B214" s="80" t="s">
        <v>31</v>
      </c>
      <c r="C214" s="27">
        <v>45347</v>
      </c>
      <c r="D214" s="68" t="s">
        <v>14</v>
      </c>
      <c r="E214" s="34">
        <v>-2.3</v>
      </c>
      <c r="F214" s="35">
        <v>60</v>
      </c>
      <c r="G214" s="30">
        <v>73</v>
      </c>
      <c r="H214" s="29">
        <f t="shared" si="24"/>
        <v>62</v>
      </c>
      <c r="I214" s="29">
        <f t="shared" si="25"/>
        <v>11</v>
      </c>
      <c r="J214" s="36">
        <f t="shared" si="23"/>
        <v>-4.5</v>
      </c>
      <c r="K214" s="10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6"/>
      <c r="B215" s="80" t="s">
        <v>50</v>
      </c>
      <c r="C215" s="27">
        <v>45347</v>
      </c>
      <c r="D215" s="68" t="s">
        <v>14</v>
      </c>
      <c r="E215" s="34">
        <v>8.9</v>
      </c>
      <c r="F215" s="35">
        <v>80</v>
      </c>
      <c r="G215" s="30">
        <v>73</v>
      </c>
      <c r="H215" s="29">
        <f t="shared" si="24"/>
        <v>71</v>
      </c>
      <c r="I215" s="29">
        <f t="shared" si="25"/>
        <v>2</v>
      </c>
      <c r="J215" s="36">
        <f t="shared" si="23"/>
        <v>8.5</v>
      </c>
      <c r="K215" s="10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6"/>
      <c r="B216" s="80" t="s">
        <v>27</v>
      </c>
      <c r="C216" s="27">
        <v>45347</v>
      </c>
      <c r="D216" s="68" t="s">
        <v>14</v>
      </c>
      <c r="E216" s="34">
        <v>7.5</v>
      </c>
      <c r="F216" s="35">
        <v>85</v>
      </c>
      <c r="G216" s="30">
        <v>73</v>
      </c>
      <c r="H216" s="29">
        <f t="shared" si="24"/>
        <v>77</v>
      </c>
      <c r="I216" s="29">
        <f t="shared" si="25"/>
        <v>-4</v>
      </c>
      <c r="J216" s="36">
        <f t="shared" si="23"/>
        <v>7.6</v>
      </c>
      <c r="K216" s="10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6"/>
      <c r="B217" s="80" t="s">
        <v>28</v>
      </c>
      <c r="C217" s="27">
        <v>45347</v>
      </c>
      <c r="D217" s="68" t="s">
        <v>14</v>
      </c>
      <c r="E217" s="34">
        <v>2.6</v>
      </c>
      <c r="F217" s="35">
        <v>74</v>
      </c>
      <c r="G217" s="30">
        <v>73</v>
      </c>
      <c r="H217" s="29">
        <f t="shared" si="24"/>
        <v>71</v>
      </c>
      <c r="I217" s="29">
        <f t="shared" si="25"/>
        <v>2</v>
      </c>
      <c r="J217" s="36">
        <f t="shared" si="23"/>
        <v>2.2</v>
      </c>
      <c r="K217" s="10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6"/>
      <c r="B218" s="80" t="s">
        <v>26</v>
      </c>
      <c r="C218" s="27">
        <v>45347</v>
      </c>
      <c r="D218" s="68" t="s">
        <v>14</v>
      </c>
      <c r="E218" s="34">
        <v>6.1</v>
      </c>
      <c r="F218" s="35">
        <v>84</v>
      </c>
      <c r="G218" s="30">
        <v>73</v>
      </c>
      <c r="H218" s="29">
        <f t="shared" si="24"/>
        <v>78</v>
      </c>
      <c r="I218" s="29">
        <f t="shared" si="25"/>
        <v>-5</v>
      </c>
      <c r="J218" s="36">
        <f t="shared" si="23"/>
        <v>6.199999999999999</v>
      </c>
      <c r="K218" s="10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6"/>
      <c r="B219" s="80" t="s">
        <v>57</v>
      </c>
      <c r="C219" s="27">
        <v>45347</v>
      </c>
      <c r="D219" s="68" t="s">
        <v>14</v>
      </c>
      <c r="E219" s="34">
        <v>7.6</v>
      </c>
      <c r="F219" s="35">
        <v>98</v>
      </c>
      <c r="G219" s="30">
        <v>73</v>
      </c>
      <c r="H219" s="29">
        <f t="shared" si="24"/>
        <v>90</v>
      </c>
      <c r="I219" s="29">
        <f t="shared" si="25"/>
        <v>-17</v>
      </c>
      <c r="J219" s="36">
        <f t="shared" si="23"/>
        <v>7.699999999999999</v>
      </c>
      <c r="K219" s="10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6"/>
      <c r="B220" s="80" t="s">
        <v>79</v>
      </c>
      <c r="C220" s="27">
        <v>45347</v>
      </c>
      <c r="D220" s="68" t="s">
        <v>14</v>
      </c>
      <c r="E220" s="83">
        <f>C35/2</f>
        <v>6.55</v>
      </c>
      <c r="F220" s="84">
        <v>95</v>
      </c>
      <c r="G220" s="30">
        <v>73</v>
      </c>
      <c r="H220" s="29">
        <f t="shared" si="24"/>
        <v>88</v>
      </c>
      <c r="I220" s="29">
        <f t="shared" si="25"/>
        <v>-15</v>
      </c>
      <c r="J220" s="36">
        <f t="shared" si="23"/>
        <v>6.6499999999999995</v>
      </c>
      <c r="K220" s="10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6"/>
      <c r="B221" s="80" t="s">
        <v>30</v>
      </c>
      <c r="C221" s="27">
        <v>45354</v>
      </c>
      <c r="D221" s="68" t="s">
        <v>15</v>
      </c>
      <c r="E221" s="29">
        <v>7.9</v>
      </c>
      <c r="F221" s="30">
        <v>82</v>
      </c>
      <c r="G221" s="30">
        <v>72</v>
      </c>
      <c r="H221" s="29">
        <f t="shared" si="24"/>
        <v>74</v>
      </c>
      <c r="I221" s="29">
        <f t="shared" si="25"/>
        <v>-2</v>
      </c>
      <c r="J221" s="31">
        <f t="shared" si="23"/>
        <v>7.9</v>
      </c>
      <c r="K221" s="10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6"/>
      <c r="B222" s="80" t="s">
        <v>29</v>
      </c>
      <c r="C222" s="27">
        <v>45354</v>
      </c>
      <c r="D222" s="68" t="s">
        <v>15</v>
      </c>
      <c r="E222" s="34">
        <v>8.4</v>
      </c>
      <c r="F222" s="35">
        <v>84</v>
      </c>
      <c r="G222" s="30">
        <v>72</v>
      </c>
      <c r="H222" s="29">
        <f t="shared" si="24"/>
        <v>76</v>
      </c>
      <c r="I222" s="29">
        <f t="shared" si="25"/>
        <v>-4</v>
      </c>
      <c r="J222" s="36">
        <f t="shared" si="23"/>
        <v>8.5</v>
      </c>
      <c r="K222" s="10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6"/>
      <c r="B223" s="80" t="s">
        <v>25</v>
      </c>
      <c r="C223" s="27">
        <v>45354</v>
      </c>
      <c r="D223" s="68" t="s">
        <v>15</v>
      </c>
      <c r="E223" s="34">
        <v>7.3</v>
      </c>
      <c r="F223" s="35">
        <v>80</v>
      </c>
      <c r="G223" s="30">
        <v>72</v>
      </c>
      <c r="H223" s="29">
        <f t="shared" si="24"/>
        <v>73</v>
      </c>
      <c r="I223" s="29">
        <f t="shared" si="25"/>
        <v>-1</v>
      </c>
      <c r="J223" s="36">
        <f t="shared" si="23"/>
        <v>7.3</v>
      </c>
      <c r="K223" s="10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6"/>
      <c r="B224" s="80" t="s">
        <v>31</v>
      </c>
      <c r="C224" s="27">
        <v>45354</v>
      </c>
      <c r="D224" s="68" t="s">
        <v>15</v>
      </c>
      <c r="E224" s="34">
        <v>-4.5</v>
      </c>
      <c r="F224" s="35">
        <v>65</v>
      </c>
      <c r="G224" s="30">
        <v>72</v>
      </c>
      <c r="H224" s="29">
        <f t="shared" si="24"/>
        <v>70</v>
      </c>
      <c r="I224" s="29">
        <f t="shared" si="25"/>
        <v>2</v>
      </c>
      <c r="J224" s="36">
        <f t="shared" si="23"/>
        <v>-4.9</v>
      </c>
      <c r="K224" s="10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6"/>
      <c r="B225" s="80" t="s">
        <v>26</v>
      </c>
      <c r="C225" s="27">
        <v>45354</v>
      </c>
      <c r="D225" s="68" t="s">
        <v>15</v>
      </c>
      <c r="E225" s="34">
        <v>2.2</v>
      </c>
      <c r="F225" s="35">
        <v>77</v>
      </c>
      <c r="G225" s="30">
        <v>72</v>
      </c>
      <c r="H225" s="29">
        <f t="shared" si="24"/>
        <v>75</v>
      </c>
      <c r="I225" s="29">
        <f t="shared" si="25"/>
        <v>-3</v>
      </c>
      <c r="J225" s="36">
        <f t="shared" si="23"/>
        <v>2.2</v>
      </c>
      <c r="K225" s="10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6"/>
      <c r="B226" s="80" t="s">
        <v>57</v>
      </c>
      <c r="C226" s="27">
        <v>45354</v>
      </c>
      <c r="D226" s="68" t="s">
        <v>15</v>
      </c>
      <c r="E226" s="34">
        <v>7.7</v>
      </c>
      <c r="F226" s="35">
        <v>94</v>
      </c>
      <c r="G226" s="30">
        <v>72</v>
      </c>
      <c r="H226" s="29">
        <f t="shared" si="24"/>
        <v>86</v>
      </c>
      <c r="I226" s="29">
        <f t="shared" si="25"/>
        <v>-14</v>
      </c>
      <c r="J226" s="36">
        <f t="shared" si="23"/>
        <v>7.8</v>
      </c>
      <c r="K226" s="10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6"/>
      <c r="B227" s="80" t="s">
        <v>27</v>
      </c>
      <c r="C227" s="27">
        <v>45354</v>
      </c>
      <c r="D227" s="68" t="s">
        <v>15</v>
      </c>
      <c r="E227" s="34">
        <v>7.6</v>
      </c>
      <c r="F227" s="35">
        <v>90</v>
      </c>
      <c r="G227" s="30">
        <v>72</v>
      </c>
      <c r="H227" s="29">
        <f t="shared" si="24"/>
        <v>82</v>
      </c>
      <c r="I227" s="29">
        <f t="shared" si="25"/>
        <v>-10</v>
      </c>
      <c r="J227" s="36">
        <f t="shared" si="23"/>
        <v>7.699999999999999</v>
      </c>
      <c r="K227" s="10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6"/>
      <c r="B228" s="80" t="s">
        <v>28</v>
      </c>
      <c r="C228" s="27">
        <v>45354</v>
      </c>
      <c r="D228" s="68" t="s">
        <v>15</v>
      </c>
      <c r="E228" s="34">
        <v>2.2</v>
      </c>
      <c r="F228" s="35">
        <v>73</v>
      </c>
      <c r="G228" s="30">
        <v>72</v>
      </c>
      <c r="H228" s="29">
        <f t="shared" si="24"/>
        <v>71</v>
      </c>
      <c r="I228" s="29">
        <f t="shared" si="25"/>
        <v>1</v>
      </c>
      <c r="J228" s="36">
        <f t="shared" si="23"/>
        <v>2</v>
      </c>
      <c r="K228" s="10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6"/>
      <c r="B229" s="80" t="s">
        <v>58</v>
      </c>
      <c r="C229" s="27">
        <v>45354</v>
      </c>
      <c r="D229" s="68" t="s">
        <v>15</v>
      </c>
      <c r="E229" s="34">
        <v>1.9</v>
      </c>
      <c r="F229" s="35">
        <v>71</v>
      </c>
      <c r="G229" s="30">
        <v>72</v>
      </c>
      <c r="H229" s="29">
        <f t="shared" si="24"/>
        <v>69</v>
      </c>
      <c r="I229" s="29">
        <f t="shared" si="25"/>
        <v>3</v>
      </c>
      <c r="J229" s="36">
        <f aca="true" t="shared" si="26" ref="J229:J236">IF(I229&gt;0,E229-I229*0.2,IF(I229&lt;-3,E229+0.1,E229))</f>
        <v>1.2999999999999998</v>
      </c>
      <c r="K229" s="10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6"/>
      <c r="B230" s="49" t="s">
        <v>31</v>
      </c>
      <c r="C230" s="27">
        <v>45361</v>
      </c>
      <c r="D230" s="68" t="s">
        <v>9</v>
      </c>
      <c r="E230" s="29">
        <v>-4.9</v>
      </c>
      <c r="F230" s="24">
        <v>73</v>
      </c>
      <c r="G230" s="30">
        <v>72</v>
      </c>
      <c r="H230" s="29">
        <f t="shared" si="24"/>
        <v>78</v>
      </c>
      <c r="I230" s="29">
        <f t="shared" si="25"/>
        <v>-6</v>
      </c>
      <c r="J230" s="31">
        <f t="shared" si="26"/>
        <v>-4.800000000000001</v>
      </c>
      <c r="K230" s="10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6"/>
      <c r="B231" s="50" t="s">
        <v>26</v>
      </c>
      <c r="C231" s="27">
        <v>45361</v>
      </c>
      <c r="D231" s="68" t="s">
        <v>9</v>
      </c>
      <c r="E231" s="34">
        <v>2.2</v>
      </c>
      <c r="F231" s="4">
        <v>78</v>
      </c>
      <c r="G231" s="30">
        <v>72</v>
      </c>
      <c r="H231" s="34">
        <f t="shared" si="24"/>
        <v>76</v>
      </c>
      <c r="I231" s="29">
        <f t="shared" si="25"/>
        <v>-4</v>
      </c>
      <c r="J231" s="36">
        <f t="shared" si="26"/>
        <v>2.3000000000000003</v>
      </c>
      <c r="K231" s="10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6"/>
      <c r="B232" s="50" t="s">
        <v>28</v>
      </c>
      <c r="C232" s="27">
        <v>45361</v>
      </c>
      <c r="D232" s="68" t="s">
        <v>9</v>
      </c>
      <c r="E232" s="34">
        <v>2</v>
      </c>
      <c r="F232" s="4">
        <v>82</v>
      </c>
      <c r="G232" s="30">
        <v>72</v>
      </c>
      <c r="H232" s="34">
        <f t="shared" si="24"/>
        <v>80</v>
      </c>
      <c r="I232" s="29">
        <f t="shared" si="25"/>
        <v>-8</v>
      </c>
      <c r="J232" s="36">
        <f t="shared" si="26"/>
        <v>2.1</v>
      </c>
      <c r="K232" s="10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6"/>
      <c r="B233" s="50" t="s">
        <v>58</v>
      </c>
      <c r="C233" s="27">
        <v>45361</v>
      </c>
      <c r="D233" s="68" t="s">
        <v>9</v>
      </c>
      <c r="E233" s="34">
        <v>1.3</v>
      </c>
      <c r="F233" s="4">
        <v>76</v>
      </c>
      <c r="G233" s="30">
        <v>72</v>
      </c>
      <c r="H233" s="34">
        <f t="shared" si="24"/>
        <v>75</v>
      </c>
      <c r="I233" s="29">
        <f t="shared" si="25"/>
        <v>-3</v>
      </c>
      <c r="J233" s="36">
        <f t="shared" si="26"/>
        <v>1.3</v>
      </c>
      <c r="K233" s="10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6"/>
      <c r="B234" s="49" t="s">
        <v>31</v>
      </c>
      <c r="C234" s="27">
        <v>45368</v>
      </c>
      <c r="D234" s="28" t="s">
        <v>11</v>
      </c>
      <c r="E234" s="29">
        <v>-4.8</v>
      </c>
      <c r="F234" s="24">
        <v>72</v>
      </c>
      <c r="G234" s="30">
        <v>72</v>
      </c>
      <c r="H234" s="29">
        <f t="shared" si="24"/>
        <v>77</v>
      </c>
      <c r="I234" s="29">
        <f t="shared" si="25"/>
        <v>-5</v>
      </c>
      <c r="J234" s="31">
        <f t="shared" si="26"/>
        <v>-4.7</v>
      </c>
      <c r="K234" s="10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6"/>
      <c r="B235" s="50" t="s">
        <v>26</v>
      </c>
      <c r="C235" s="27">
        <v>45368</v>
      </c>
      <c r="D235" s="25" t="s">
        <v>11</v>
      </c>
      <c r="E235" s="34">
        <v>2.3</v>
      </c>
      <c r="F235" s="4">
        <v>76</v>
      </c>
      <c r="G235" s="30">
        <v>72</v>
      </c>
      <c r="H235" s="34">
        <f t="shared" si="24"/>
        <v>74</v>
      </c>
      <c r="I235" s="29">
        <f t="shared" si="25"/>
        <v>-2</v>
      </c>
      <c r="J235" s="36">
        <f t="shared" si="26"/>
        <v>2.3</v>
      </c>
      <c r="K235" s="10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6"/>
      <c r="B236" s="50" t="s">
        <v>28</v>
      </c>
      <c r="C236" s="27">
        <v>45368</v>
      </c>
      <c r="D236" s="25" t="s">
        <v>11</v>
      </c>
      <c r="E236" s="34">
        <v>2.1</v>
      </c>
      <c r="F236" s="4">
        <v>73</v>
      </c>
      <c r="G236" s="30">
        <v>72</v>
      </c>
      <c r="H236" s="34">
        <f t="shared" si="24"/>
        <v>71</v>
      </c>
      <c r="I236" s="29">
        <f t="shared" si="25"/>
        <v>1</v>
      </c>
      <c r="J236" s="36">
        <f t="shared" si="26"/>
        <v>1.9000000000000001</v>
      </c>
      <c r="K236" s="10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6"/>
      <c r="B237" s="50" t="s">
        <v>58</v>
      </c>
      <c r="C237" s="27">
        <v>45368</v>
      </c>
      <c r="D237" s="25" t="s">
        <v>11</v>
      </c>
      <c r="E237" s="34">
        <v>1.3</v>
      </c>
      <c r="F237" s="4">
        <v>69</v>
      </c>
      <c r="G237" s="30">
        <v>72</v>
      </c>
      <c r="H237" s="34">
        <f t="shared" si="24"/>
        <v>68</v>
      </c>
      <c r="I237" s="29">
        <f t="shared" si="25"/>
        <v>4</v>
      </c>
      <c r="J237" s="36">
        <f>IF(I237&gt;0,E237-I237*0.2,IF(I237&lt;-3,E237+0.1,E237))</f>
        <v>0.5</v>
      </c>
      <c r="K237" s="10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 thickBot="1">
      <c r="A238" s="6"/>
      <c r="B238" s="59" t="s">
        <v>73</v>
      </c>
      <c r="C238" s="27">
        <v>45368</v>
      </c>
      <c r="D238" s="60" t="s">
        <v>11</v>
      </c>
      <c r="E238" s="61">
        <v>12.5</v>
      </c>
      <c r="F238" s="62">
        <v>92</v>
      </c>
      <c r="G238" s="30">
        <v>72</v>
      </c>
      <c r="H238" s="61">
        <f t="shared" si="24"/>
        <v>79</v>
      </c>
      <c r="I238" s="29">
        <f t="shared" si="25"/>
        <v>-7</v>
      </c>
      <c r="J238" s="63">
        <f>IF(I238&gt;0,E238-I238*0.2,IF(I238&lt;-3,E238+0.1,E238))</f>
        <v>12.6</v>
      </c>
      <c r="K238" s="10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6"/>
      <c r="B239" s="64"/>
      <c r="C239" s="53"/>
      <c r="D239" s="54"/>
      <c r="E239" s="55"/>
      <c r="F239" s="56"/>
      <c r="G239" s="57"/>
      <c r="H239" s="55"/>
      <c r="I239" s="55"/>
      <c r="J239" s="58"/>
      <c r="K239" s="10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6"/>
      <c r="B240" s="50"/>
      <c r="C240" s="53"/>
      <c r="D240" s="52"/>
      <c r="E240" s="34"/>
      <c r="F240" s="4"/>
      <c r="G240" s="57"/>
      <c r="H240" s="34"/>
      <c r="I240" s="34"/>
      <c r="J240" s="36"/>
      <c r="K240" s="10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6"/>
      <c r="B241" s="50"/>
      <c r="C241" s="53"/>
      <c r="D241" s="52"/>
      <c r="E241" s="34"/>
      <c r="F241" s="4"/>
      <c r="G241" s="57"/>
      <c r="H241" s="34"/>
      <c r="I241" s="34"/>
      <c r="J241" s="36"/>
      <c r="K241" s="10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6"/>
      <c r="B242" s="50"/>
      <c r="C242" s="53"/>
      <c r="D242" s="52"/>
      <c r="E242" s="34"/>
      <c r="F242" s="4"/>
      <c r="G242" s="57"/>
      <c r="H242" s="34"/>
      <c r="I242" s="34"/>
      <c r="J242" s="36"/>
      <c r="K242" s="10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6"/>
      <c r="B243" s="50"/>
      <c r="C243" s="53"/>
      <c r="D243" s="52"/>
      <c r="E243" s="34"/>
      <c r="F243" s="4"/>
      <c r="G243" s="57"/>
      <c r="H243" s="34"/>
      <c r="I243" s="34"/>
      <c r="J243" s="36"/>
      <c r="K243" s="10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6"/>
      <c r="B244" s="50"/>
      <c r="C244" s="53"/>
      <c r="D244" s="52"/>
      <c r="E244" s="34"/>
      <c r="F244" s="4"/>
      <c r="G244" s="57"/>
      <c r="H244" s="34"/>
      <c r="I244" s="34"/>
      <c r="J244" s="36"/>
      <c r="K244" s="10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18" ht="13.5" customHeight="1">
      <c r="A245" s="6"/>
      <c r="B245" s="10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3.5" customHeight="1">
      <c r="A246" s="6"/>
      <c r="B246" s="10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3.5" customHeight="1">
      <c r="A247" s="6"/>
      <c r="B247" s="10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3.5" customHeight="1">
      <c r="A248" s="6"/>
      <c r="B248" s="10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3.5" customHeight="1">
      <c r="A249" s="6"/>
      <c r="B249" s="10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3.5" customHeight="1">
      <c r="A250" s="6"/>
      <c r="B250" s="1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3.5" customHeight="1">
      <c r="A251" s="6"/>
      <c r="B251" s="10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3.5" customHeight="1">
      <c r="A252" s="6"/>
      <c r="B252" s="10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3.5" customHeight="1">
      <c r="A253" s="6"/>
      <c r="B253" s="10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3.5" customHeight="1">
      <c r="A254" s="6"/>
      <c r="B254" s="10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3.5" customHeight="1">
      <c r="A255" s="6"/>
      <c r="B255" s="10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3.5" customHeight="1">
      <c r="A256" s="6"/>
      <c r="B256" s="10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26" ht="13.5" customHeight="1">
      <c r="A257" s="6"/>
      <c r="B257" s="44"/>
      <c r="C257" s="40"/>
      <c r="D257" s="5"/>
      <c r="E257" s="41"/>
      <c r="F257" s="5"/>
      <c r="G257" s="5"/>
      <c r="H257" s="41"/>
      <c r="I257" s="41"/>
      <c r="J257" s="42"/>
      <c r="K257" s="10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6"/>
      <c r="B258" s="45"/>
      <c r="C258" s="43"/>
      <c r="D258" s="46"/>
      <c r="E258" s="47"/>
      <c r="F258" s="46"/>
      <c r="G258" s="46"/>
      <c r="H258" s="47"/>
      <c r="I258" s="47"/>
      <c r="J258" s="48"/>
      <c r="K258" s="10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6"/>
      <c r="B259" s="45"/>
      <c r="C259" s="43"/>
      <c r="D259" s="46"/>
      <c r="E259" s="47"/>
      <c r="F259" s="46"/>
      <c r="G259" s="46"/>
      <c r="H259" s="47"/>
      <c r="I259" s="47"/>
      <c r="J259" s="48"/>
      <c r="K259" s="10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6"/>
      <c r="B260" s="45"/>
      <c r="C260" s="43"/>
      <c r="D260" s="46"/>
      <c r="E260" s="47"/>
      <c r="F260" s="46"/>
      <c r="G260" s="46"/>
      <c r="H260" s="47"/>
      <c r="I260" s="47"/>
      <c r="J260" s="48"/>
      <c r="K260" s="10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</sheetData>
  <sheetProtection/>
  <printOptions/>
  <pageMargins left="0.7" right="0.7" top="0.787402" bottom="0.787402" header="0.3" footer="0.3"/>
  <pageSetup horizontalDpi="600" verticalDpi="600" orientation="portrait" r:id="rId3"/>
  <headerFooter alignWithMargins="0">
    <oddFooter>&amp;C&amp;"Helvetica Neue,Regular"&amp;12&amp;K000000&amp;P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Helmut uživatel</cp:lastModifiedBy>
  <dcterms:created xsi:type="dcterms:W3CDTF">2023-03-07T20:42:16Z</dcterms:created>
  <dcterms:modified xsi:type="dcterms:W3CDTF">2024-03-21T16:04:32Z</dcterms:modified>
  <cp:category/>
  <cp:version/>
  <cp:contentType/>
  <cp:contentStatus/>
</cp:coreProperties>
</file>